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  <definedName name="_xlnm.Print_Area" localSheetId="1">Hoja1!$A$1:$G$108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<sst xmlns="http://schemas.openxmlformats.org/spreadsheetml/2006/main" count="1132" uniqueCount="177">
  <si>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</si>
  <si>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</si>
  <si>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</si>
  <si>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</si>
  <si>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</si>
  <si>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</si>
  <si>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</si>
  <si>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</si>
  <si>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</si>
  <si>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</si>
  <si>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</si>
  <si>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</si>
  <si>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</si>
  <si>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</si>
  <si>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</si>
  <si>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</si>
  <si>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</si>
  <si>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</si>
  <si>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</si>
  <si>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</si>
  <si>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</si>
  <si>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</si>
  <si>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</si>
  <si>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</si>
  <si>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</si>
  <si>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</si>
  <si>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</si>
  <si>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</si>
  <si>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</si>
  <si>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</si>
  <si>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</si>
  <si>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</si>
  <si>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</si>
  <si>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</si>
  <si>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</si>
  <si>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</si>
  <si>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</si>
  <si>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</si>
  <si>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</si>
  <si>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</si>
  <si>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</si>
  <si>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</si>
  <si>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</si>
  <si>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</si>
  <si>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</si>
  <si>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</si>
  <si>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</si>
  <si>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</si>
  <si>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</si>
  <si>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</si>
  <si>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</si>
  <si>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</si>
  <si>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</si>
  <si>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</si>
  <si>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</si>
  <si>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</si>
  <si>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</si>
  <si>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</si>
  <si>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</si>
  <si>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</si>
  <si>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</si>
  <si>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</si>
  <si>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</si>
  <si>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</si>
  <si>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</si>
  <si>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</si>
  <si>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</si>
  <si>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</si>
  <si>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</si>
  <si>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</si>
  <si>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</si>
  <si>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</si>
  <si>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</si>
  <si>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</si>
  <si>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</si>
  <si>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</si>
  <si>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</si>
  <si>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</si>
  <si>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</si>
  <si>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</si>
  <si>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</si>
  <si>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</si>
  <si>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</si>
  <si>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</si>
  <si>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</si>
  <si>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</si>
  <si>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</si>
  <si>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</si>
  <si>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</si>
  <si>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</si>
  <si>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</si>
  <si>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</si>
  <si>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</si>
  <si>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</si>
  <si>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</si>
  <si>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</si>
  <si>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</si>
  <si>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</si>
  <si>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</si>
  <si>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</si>
  <si>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</si>
  <si>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</si>
  <si>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</si>
  <si>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</si>
  <si>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</si>
  <si>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</si>
  <si>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</si>
  <si>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</si>
  <si>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</si>
  <si>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</si>
  <si>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</si>
  <si>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</si>
  <si>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</si>
  <si>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</si>
  <si>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</si>
  <si>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</si>
  <si>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</si>
  <si>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</si>
  <si>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</si>
  <si>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</si>
  <si>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</si>
  <si>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</si>
  <si>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</si>
  <si>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</si>
  <si>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</si>
  <si>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</si>
  <si>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</si>
  <si>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</si>
  <si>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</si>
  <si>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</si>
  <si>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</si>
  <si>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</si>
  <si>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</si>
  <si>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</si>
  <si>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</si>
  <si>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</si>
  <si>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</si>
  <si>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</si>
  <si>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</si>
  <si>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</si>
  <si>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</si>
  <si>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</si>
  <si>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</si>
  <si>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</si>
  <si>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</si>
  <si>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</si>
  <si>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</si>
  <si>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</si>
  <si>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</si>
  <si>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</si>
  <si>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</si>
  <si>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</si>
  <si>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</si>
  <si>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</si>
  <si>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</si>
  <si>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</si>
  <si>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</si>
  <si>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</si>
  <si>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</si>
  <si>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</si>
  <si>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</si>
  <si>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</si>
  <si>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</si>
  <si>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</si>
  <si>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</si>
  <si>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</si>
  <si>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</si>
  <si>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</si>
  <si>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</si>
  <si>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</si>
  <si>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</si>
  <si>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</si>
  <si>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</si>
  <si>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</si>
  <si>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Enero-Julio</t>
  </si>
  <si>
    <t>AUXILIO FUNERARIO (OTRAS PRESTACIONES DE JUBILACIÓN)</t>
  </si>
  <si>
    <t>Reservas Presupuestales a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</si>
</sst>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D67" workbookViewId="0">
      <selection activeCell="O83" sqref="O83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174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1341457108.8099999</v>
      </c>
      <c r="T7" s="51">
        <v>848577662.42999995</v>
      </c>
      <c r="U7" s="51">
        <v>848577662.42999995</v>
      </c>
      <c r="V7" s="51">
        <v>848577662.42999995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11589055</v>
      </c>
      <c r="T8" s="51">
        <v>11589055</v>
      </c>
      <c r="U8" s="51">
        <v>11589055</v>
      </c>
      <c r="V8" s="51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3795976147</v>
      </c>
      <c r="U10" s="51">
        <v>3795976147</v>
      </c>
      <c r="V10" s="51">
        <v>3795976147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686220220</v>
      </c>
      <c r="U11" s="51">
        <v>686220220</v>
      </c>
      <c r="V11" s="51">
        <v>686220220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1184319264.45</v>
      </c>
      <c r="U17" s="51">
        <v>1184319264.45</v>
      </c>
      <c r="V17" s="51">
        <v>1184319264.45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611587147.59000003</v>
      </c>
      <c r="U20" s="51">
        <v>611587147.59000003</v>
      </c>
      <c r="V20" s="51">
        <v>611587147.59000003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651463962</v>
      </c>
      <c r="U21" s="51">
        <v>651463962</v>
      </c>
      <c r="V21" s="51">
        <v>651463962</v>
      </c>
    </row>
    <row r="22" spans="1:22" ht="22.5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1126900000</v>
      </c>
      <c r="U22" s="51">
        <v>1126900000</v>
      </c>
      <c r="V22" s="51">
        <v>1126900000</v>
      </c>
    </row>
    <row r="23" spans="1:22" ht="22.5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6250937178.3999996</v>
      </c>
      <c r="T23" s="51">
        <v>5230459736.3000002</v>
      </c>
      <c r="U23" s="51">
        <v>5230459736.3000002</v>
      </c>
      <c r="V23" s="51">
        <v>5230459736.3000002</v>
      </c>
    </row>
    <row r="24" spans="1:22" ht="22.5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106156319</v>
      </c>
      <c r="U24" s="51">
        <v>106156319</v>
      </c>
      <c r="V24" s="51">
        <v>106156319</v>
      </c>
    </row>
    <row r="25" spans="1:22" ht="22.5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528279458.95999998</v>
      </c>
      <c r="T25" s="51">
        <v>528279457.29000002</v>
      </c>
      <c r="U25" s="51">
        <v>528279457.29000002</v>
      </c>
      <c r="V25" s="51">
        <v>528279457.29000002</v>
      </c>
    </row>
    <row r="26" spans="1:22" ht="22.5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175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1108564220.04</v>
      </c>
      <c r="T27" s="51">
        <v>459442308.43000001</v>
      </c>
      <c r="U27" s="51">
        <v>459442308.43000001</v>
      </c>
      <c r="V27" s="51">
        <v>459442308.43000001</v>
      </c>
    </row>
    <row r="28" spans="1:22" ht="45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8362857541</v>
      </c>
      <c r="U28" s="51">
        <v>7597834863</v>
      </c>
      <c r="V28" s="51">
        <v>7597834863</v>
      </c>
    </row>
    <row r="29" spans="1:22" ht="45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1728108035.6600001</v>
      </c>
      <c r="U29" s="51">
        <v>1728108035.6600001</v>
      </c>
      <c r="V29" s="51">
        <v>1728108035.6600001</v>
      </c>
    </row>
    <row r="30" spans="1:22" ht="56.25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7483747832.6000004</v>
      </c>
      <c r="U30" s="51">
        <v>7483747832.6000004</v>
      </c>
      <c r="V30" s="51">
        <v>7483747832.6000004</v>
      </c>
    </row>
    <row r="31" spans="1:22" ht="56.25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</v>
      </c>
      <c r="T31" s="51">
        <v>17895200</v>
      </c>
      <c r="U31" s="51">
        <v>17895200</v>
      </c>
      <c r="V31" s="51">
        <v>17895200</v>
      </c>
    </row>
    <row r="32" spans="1:22" ht="67.5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99238622.989999995</v>
      </c>
      <c r="T32" s="51">
        <v>99238622.989999995</v>
      </c>
      <c r="U32" s="51">
        <v>99238622.989999995</v>
      </c>
      <c r="V32" s="51">
        <v>99238622.989999995</v>
      </c>
    </row>
    <row r="33" spans="1:22" ht="67.5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3020155568.5</v>
      </c>
      <c r="T33" s="51">
        <v>1899052067.55</v>
      </c>
      <c r="U33" s="51">
        <v>1899052067.55</v>
      </c>
      <c r="V33" s="51">
        <v>1899052067.55</v>
      </c>
    </row>
    <row r="34" spans="1:22" ht="33.75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2472330221.8899999</v>
      </c>
      <c r="T34" s="51">
        <v>338907488.88999999</v>
      </c>
      <c r="U34" s="51">
        <v>338907488.88999999</v>
      </c>
      <c r="V34" s="51">
        <v>338907488.88999999</v>
      </c>
    </row>
    <row r="35" spans="1:22" ht="33.75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10967481</v>
      </c>
      <c r="U35" s="51">
        <v>6180259</v>
      </c>
      <c r="V35" s="51">
        <v>6180259</v>
      </c>
    </row>
    <row r="36" spans="1:22" ht="33.75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1987600</v>
      </c>
      <c r="U36" s="51">
        <v>634200</v>
      </c>
      <c r="V36" s="51">
        <v>634200</v>
      </c>
    </row>
    <row r="37" spans="1:22" ht="33.75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315514199.37</v>
      </c>
      <c r="U37" s="51">
        <v>314561247.37</v>
      </c>
      <c r="V37" s="51">
        <v>314561247.37</v>
      </c>
    </row>
    <row r="38" spans="1:22" ht="33.75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85309471.530000001</v>
      </c>
      <c r="V40" s="51">
        <v>85309471.530000001</v>
      </c>
    </row>
    <row r="41" spans="1:22" ht="33.75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8408523890.3100004</v>
      </c>
      <c r="U41" s="51">
        <v>8407015238.0600004</v>
      </c>
      <c r="V41" s="51">
        <v>8404172321.0600004</v>
      </c>
    </row>
    <row r="42" spans="1:22" ht="33.75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360484735.50999999</v>
      </c>
      <c r="U42" s="51">
        <v>360484735.50999999</v>
      </c>
      <c r="V42" s="51">
        <v>360484735.50999999</v>
      </c>
    </row>
    <row r="43" spans="1:22" ht="33.75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787530770.44000006</v>
      </c>
      <c r="T43" s="51">
        <v>784762172.26999998</v>
      </c>
      <c r="U43" s="51">
        <v>748847172.26999998</v>
      </c>
      <c r="V43" s="51">
        <v>748847172.26999998</v>
      </c>
    </row>
    <row r="44" spans="1:22" ht="33.75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92828927</v>
      </c>
      <c r="V44" s="51">
        <v>92828927</v>
      </c>
    </row>
    <row r="45" spans="1:22" ht="45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57674543.079999998</v>
      </c>
      <c r="V45" s="51">
        <v>57674543.079999998</v>
      </c>
    </row>
    <row r="46" spans="1:22" ht="33.75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16336290703.35</v>
      </c>
      <c r="U46" s="51">
        <v>16336290703.35</v>
      </c>
      <c r="V46" s="51">
        <v>16227786986.35</v>
      </c>
    </row>
    <row r="47" spans="1:22" ht="33.75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3201681622.9099998</v>
      </c>
      <c r="U48" s="51">
        <v>3201677108.9099998</v>
      </c>
      <c r="V48" s="51">
        <v>3201677108.9099998</v>
      </c>
    </row>
    <row r="49" spans="1:22" ht="33.75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220178775.08000001</v>
      </c>
      <c r="U49" s="51">
        <v>219930375.08000001</v>
      </c>
      <c r="V49" s="51">
        <v>219930375.08000001</v>
      </c>
    </row>
    <row r="50" spans="1:22" ht="33.75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68111864</v>
      </c>
      <c r="U50" s="51">
        <v>68111864</v>
      </c>
      <c r="V50" s="51">
        <v>68111864</v>
      </c>
    </row>
    <row r="51" spans="1:22" ht="112.5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358399800</v>
      </c>
      <c r="U51" s="51">
        <v>358399800</v>
      </c>
      <c r="V51" s="51">
        <v>358399800</v>
      </c>
    </row>
    <row r="52" spans="1:22" ht="33.75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140000000</v>
      </c>
      <c r="U52" s="51">
        <v>140000000</v>
      </c>
      <c r="V52" s="51">
        <v>140000000</v>
      </c>
    </row>
    <row r="53" spans="1:22" ht="56.25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1057964214.65</v>
      </c>
      <c r="U58" s="51">
        <v>235554798.65000001</v>
      </c>
      <c r="V58" s="51">
        <v>235554798.65000001</v>
      </c>
    </row>
    <row r="59" spans="1:22" ht="33.75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6518645903.5</v>
      </c>
      <c r="U59" s="51">
        <v>6518645903.5</v>
      </c>
      <c r="V59" s="51">
        <v>6518645903.5</v>
      </c>
    </row>
    <row r="60" spans="1:22" ht="33.75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6370004290.1099997</v>
      </c>
      <c r="T60" s="51">
        <v>5745209235.9700003</v>
      </c>
      <c r="U60" s="51">
        <v>5744137235.9700003</v>
      </c>
      <c r="V60" s="51">
        <v>5744137235.9700003</v>
      </c>
    </row>
    <row r="61" spans="1:22" ht="33.75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501109465.54000002</v>
      </c>
      <c r="V61" s="51">
        <v>501109465.54000002</v>
      </c>
    </row>
    <row r="62" spans="1:22" ht="45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441261200</v>
      </c>
      <c r="U62" s="51">
        <v>441261200</v>
      </c>
      <c r="V62" s="51">
        <v>441261200</v>
      </c>
    </row>
    <row r="63" spans="1:22" ht="45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11930945325</v>
      </c>
      <c r="U63" s="51">
        <v>11930945325</v>
      </c>
      <c r="V63" s="51">
        <v>11930945325</v>
      </c>
    </row>
    <row r="64" spans="1:22" ht="33.75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155811801641.25</v>
      </c>
      <c r="T64" s="51">
        <v>122324114900.86</v>
      </c>
      <c r="U64" s="51">
        <v>119632725221.56</v>
      </c>
      <c r="V64" s="51">
        <v>119630518409.56</v>
      </c>
    </row>
    <row r="65" spans="1:22" ht="33.75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245320256219.03</v>
      </c>
      <c r="T68" s="51">
        <v>11553332571.309999</v>
      </c>
      <c r="U68" s="51">
        <v>10609962039.309999</v>
      </c>
      <c r="V68" s="51">
        <v>10609962039.309999</v>
      </c>
    </row>
    <row r="69" spans="1:22" ht="45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15573123706.370001</v>
      </c>
      <c r="U69" s="51">
        <v>14773482971.370001</v>
      </c>
      <c r="V69" s="51">
        <v>14773482971.370001</v>
      </c>
    </row>
    <row r="70" spans="1:22" ht="78.75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507752614</v>
      </c>
      <c r="U72" s="51">
        <v>507752614</v>
      </c>
      <c r="V72" s="51">
        <v>507752614</v>
      </c>
    </row>
    <row r="73" spans="1:22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661403941437.87</v>
      </c>
      <c r="T73" s="51">
        <v>246762006423.87</v>
      </c>
      <c r="U73" s="51">
        <v>240694331243.32001</v>
      </c>
      <c r="V73" s="51">
        <v>240580777797.32001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view="pageBreakPreview" zoomScale="91" zoomScaleNormal="80" zoomScaleSheetLayoutView="91" workbookViewId="0">
      <selection activeCell="D22" sqref="D22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2" t="s">
        <v>176</v>
      </c>
      <c r="E8" s="52"/>
      <c r="F8" s="52"/>
      <c r="G8" s="52"/>
    </row>
    <row r="12" spans="2:7" s="11" customFormat="1" ht="21" customHeight="1" x14ac:dyDescent="0.35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312627702526.12994</v>
      </c>
      <c r="D16" s="15">
        <f>+D17+D18+D19+D20+D21</f>
        <v>194120186001.39999</v>
      </c>
      <c r="E16" s="31">
        <f>+D16/C16</f>
        <v>0.6209308530013431</v>
      </c>
      <c r="F16" s="15">
        <f>+F17+F18+F19+F20+F21</f>
        <v>190446991319.84998</v>
      </c>
      <c r="G16" s="31">
        <f>+F16/C16</f>
        <v>0.60918143139900438</v>
      </c>
    </row>
    <row r="17" spans="2:7" s="1" customFormat="1" ht="18" customHeight="1" x14ac:dyDescent="0.25">
      <c r="B17" s="18" t="s">
        <v>7</v>
      </c>
      <c r="C17" s="28">
        <f>+C39+C79+C101</f>
        <v>869908924.67000008</v>
      </c>
      <c r="D17" s="28">
        <f>+D39+D79+D101</f>
        <v>868643563.37</v>
      </c>
      <c r="E17" s="32">
        <f>+D17/C17</f>
        <v>0.99854540945136283</v>
      </c>
      <c r="F17" s="28">
        <f>+F39+F79+F101</f>
        <v>861549989.37</v>
      </c>
      <c r="G17" s="32">
        <f>+F17/C17</f>
        <v>0.99039102248184085</v>
      </c>
    </row>
    <row r="18" spans="2:7" s="1" customFormat="1" ht="18" customHeight="1" x14ac:dyDescent="0.25">
      <c r="B18" s="18" t="s">
        <v>12</v>
      </c>
      <c r="C18" s="28">
        <f>+C40+C60+C80+C102</f>
        <v>35195017234.059998</v>
      </c>
      <c r="D18" s="28">
        <f>+D40+D60+D80+D102</f>
        <v>31751310816.030003</v>
      </c>
      <c r="E18" s="32">
        <f t="shared" ref="E18:E21" si="0">+D18/C18</f>
        <v>0.90215358057283901</v>
      </c>
      <c r="F18" s="28">
        <f>+F40+F60+F80+F102</f>
        <v>30923477830.780003</v>
      </c>
      <c r="G18" s="32">
        <f t="shared" ref="G18:G21" si="1">+F18/C18</f>
        <v>0.8786322684579847</v>
      </c>
    </row>
    <row r="19" spans="2:7" s="1" customFormat="1" ht="18" customHeight="1" x14ac:dyDescent="0.25">
      <c r="B19" s="18" t="s">
        <v>13</v>
      </c>
      <c r="C19" s="28">
        <f>+C41+C61+C81+C103</f>
        <v>273068654422.46997</v>
      </c>
      <c r="D19" s="28">
        <f>+D41+D61+D81+D103</f>
        <v>158010259360.01001</v>
      </c>
      <c r="E19" s="32">
        <f t="shared" si="0"/>
        <v>0.57864663996018073</v>
      </c>
      <c r="F19" s="28">
        <f>+F41+F61+F81+F103</f>
        <v>155172244151.70999</v>
      </c>
      <c r="G19" s="32">
        <f t="shared" si="1"/>
        <v>0.56825359351439841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3424483424.9299998</v>
      </c>
      <c r="D20" s="28">
        <f t="shared" si="2"/>
        <v>3421860397.9899998</v>
      </c>
      <c r="E20" s="32">
        <f t="shared" si="0"/>
        <v>0.99923403719203174</v>
      </c>
      <c r="F20" s="28">
        <f>+F82</f>
        <v>3421607483.9899998</v>
      </c>
      <c r="G20" s="32">
        <f t="shared" si="1"/>
        <v>0.99916018254926764</v>
      </c>
    </row>
    <row r="21" spans="2:7" s="1" customFormat="1" ht="30" customHeight="1" x14ac:dyDescent="0.3">
      <c r="B21" s="19" t="s">
        <v>14</v>
      </c>
      <c r="C21" s="30">
        <f>+C83</f>
        <v>69638520</v>
      </c>
      <c r="D21" s="30">
        <f>+D83</f>
        <v>68111864</v>
      </c>
      <c r="E21" s="32">
        <f t="shared" si="0"/>
        <v>0.97807742037022039</v>
      </c>
      <c r="F21" s="28">
        <f>+F83</f>
        <v>68111864</v>
      </c>
      <c r="G21" s="32">
        <f t="shared" si="1"/>
        <v>0.97807742037022039</v>
      </c>
    </row>
    <row r="22" spans="2:7" s="5" customFormat="1" ht="18" x14ac:dyDescent="0.25">
      <c r="B22" s="14" t="s">
        <v>9</v>
      </c>
      <c r="C22" s="15">
        <f>+C42+C62+C84+C104</f>
        <v>348776238911.73999</v>
      </c>
      <c r="D22" s="15">
        <f>+D42+D62+D84+D104</f>
        <v>52641820422.470001</v>
      </c>
      <c r="E22" s="31">
        <f>+D22/C22</f>
        <v>0.15093293220525653</v>
      </c>
      <c r="F22" s="15">
        <f>+F42+F62+F84+F104</f>
        <v>50133786477.470001</v>
      </c>
      <c r="G22" s="31">
        <f>+F22/C22</f>
        <v>0.14374197804844346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661403941437.86987</v>
      </c>
      <c r="D24" s="17">
        <f>+D22+D16</f>
        <v>246762006423.87</v>
      </c>
      <c r="E24" s="34">
        <f>+D24/C24</f>
        <v>0.37308820066511506</v>
      </c>
      <c r="F24" s="17">
        <f>+F22+F16</f>
        <v>240580777797.31998</v>
      </c>
      <c r="G24" s="34">
        <f>+F24/C24</f>
        <v>0.3637425825952979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52" t="s">
        <v>176</v>
      </c>
      <c r="E32" s="52"/>
      <c r="F32" s="52"/>
      <c r="G32" s="52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6838300847.8099995</v>
      </c>
      <c r="D38" s="23">
        <f>+D39+D40+D41</f>
        <v>6287922144.4300003</v>
      </c>
      <c r="E38" s="35">
        <f>+D38/C38</f>
        <v>0.91951528374826319</v>
      </c>
      <c r="F38" s="23">
        <f>+F39+F40+F41</f>
        <v>6287922144.4300003</v>
      </c>
      <c r="G38" s="35">
        <f>+F38/C38</f>
        <v>0.91951528374826319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1807589583.8099999</v>
      </c>
      <c r="D40" s="29">
        <f>SUM('REP_EPG034_EjecucionPresupu (2'!T6:T8)</f>
        <v>1314710137.4299998</v>
      </c>
      <c r="E40" s="36">
        <f>+D40/C40</f>
        <v>0.72732779011642734</v>
      </c>
      <c r="F40" s="29">
        <f>SUM('REP_EPG034_EjecucionPresupu (2'!V6:V8)</f>
        <v>1314710137.4299998</v>
      </c>
      <c r="G40" s="36">
        <f>+F40/C40</f>
        <v>0.72732779011642734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4484388007</v>
      </c>
      <c r="E41" s="36">
        <f>+D41/C41</f>
        <v>0.98734022804666421</v>
      </c>
      <c r="F41" s="29">
        <f>SUM('REP_EPG034_EjecucionPresupu (2'!V9:V11)</f>
        <v>4484388007</v>
      </c>
      <c r="G41" s="36">
        <f>+F41/C41</f>
        <v>0.98734022804666421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4008211587.04</v>
      </c>
      <c r="E42" s="35">
        <f>+D42/C42</f>
        <v>0.9316630539935995</v>
      </c>
      <c r="F42" s="24">
        <f>SUM('REP_EPG034_EjecucionPresupu (2'!V12:V21)</f>
        <v>4008211587.04</v>
      </c>
      <c r="G42" s="35">
        <f>+F42/C42</f>
        <v>0.9316630539935995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11140512435.849998</v>
      </c>
      <c r="D44" s="26">
        <f>+D42+D38</f>
        <v>10296133731.470001</v>
      </c>
      <c r="E44" s="38">
        <f>+D44/C44</f>
        <v>0.92420647530873001</v>
      </c>
      <c r="F44" s="26">
        <f>+F42+F38</f>
        <v>10296133731.470001</v>
      </c>
      <c r="G44" s="38">
        <f>+F44/C44</f>
        <v>0.92420647530873001</v>
      </c>
    </row>
    <row r="52" spans="2:7" ht="24" x14ac:dyDescent="0.35">
      <c r="C52" s="13"/>
      <c r="D52" s="52" t="s">
        <v>176</v>
      </c>
      <c r="E52" s="52"/>
      <c r="F52" s="52"/>
      <c r="G52" s="52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8419462935.3299999</v>
      </c>
      <c r="D59" s="27">
        <f>+D60+D61</f>
        <v>6996184527.5900002</v>
      </c>
      <c r="E59" s="31">
        <f>+D59/C59</f>
        <v>0.83095377713849217</v>
      </c>
      <c r="F59" s="27">
        <f>+F60+F61</f>
        <v>6996184527.5900002</v>
      </c>
      <c r="G59" s="31">
        <f>+F59/C59</f>
        <v>0.83095377713849217</v>
      </c>
    </row>
    <row r="60" spans="2:7" ht="18" customHeight="1" x14ac:dyDescent="0.25">
      <c r="B60" s="18" t="s">
        <v>12</v>
      </c>
      <c r="C60" s="28">
        <f>SUM('REP_EPG034_EjecucionPresupu (2'!S22:S25)</f>
        <v>8415073920.3299999</v>
      </c>
      <c r="D60" s="28">
        <f>SUM('REP_EPG034_EjecucionPresupu (2'!T22:T25)</f>
        <v>6991795512.5900002</v>
      </c>
      <c r="E60" s="32">
        <f>+D60/C60</f>
        <v>0.83086560840523371</v>
      </c>
      <c r="F60" s="28">
        <f>SUM('REP_EPG034_EjecucionPresupu (2'!V22:V25)</f>
        <v>6991795512.5900002</v>
      </c>
      <c r="G60" s="32">
        <f t="shared" ref="G60:G61" si="3">+F60/C60</f>
        <v>0.83086560840523371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27351089006.700001</v>
      </c>
      <c r="D62" s="15">
        <f>SUM('REP_EPG034_EjecucionPresupu (2'!T27:T34)</f>
        <v>20389249097.120003</v>
      </c>
      <c r="E62" s="31">
        <f>+D62/C62</f>
        <v>0.74546388599464519</v>
      </c>
      <c r="F62" s="15">
        <f>SUM('REP_EPG034_EjecucionPresupu (2'!V27:V34)</f>
        <v>19624226419.120003</v>
      </c>
      <c r="G62" s="31">
        <f>+F62/C62</f>
        <v>0.71749342098637447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35770551942.029999</v>
      </c>
      <c r="D64" s="17">
        <f>+D62+D59</f>
        <v>27385433624.710003</v>
      </c>
      <c r="E64" s="34">
        <f>+D64/C64</f>
        <v>0.7655859956841321</v>
      </c>
      <c r="F64" s="17">
        <f>+F62+F59</f>
        <v>26620410946.710003</v>
      </c>
      <c r="G64" s="34">
        <f>+F64/C64</f>
        <v>0.74419905484967697</v>
      </c>
    </row>
    <row r="72" spans="2:7" ht="24" x14ac:dyDescent="0.35">
      <c r="B72" s="6"/>
      <c r="C72" s="13"/>
      <c r="D72" s="52" t="s">
        <v>176</v>
      </c>
      <c r="E72" s="52"/>
      <c r="F72" s="52"/>
      <c r="G72" s="52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32484249306.889999</v>
      </c>
      <c r="D78" s="23">
        <f>+D79+D80+D81+D82+D83</f>
        <v>31764547847.709999</v>
      </c>
      <c r="E78" s="35">
        <f>+D78/C78</f>
        <v>0.97784460239851223</v>
      </c>
      <c r="F78" s="23">
        <f>+F79+F80+F81+F82+F83</f>
        <v>31608431073.459999</v>
      </c>
      <c r="G78" s="35">
        <f>+F78/C78</f>
        <v>0.97303868021834705</v>
      </c>
    </row>
    <row r="79" spans="2:7" ht="18" customHeight="1" x14ac:dyDescent="0.25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328469280.37</v>
      </c>
      <c r="E79" s="39">
        <f>+D79/C79</f>
        <v>0.99616248601120172</v>
      </c>
      <c r="F79" s="29">
        <f>SUM('REP_EPG034_EjecucionPresupu (2'!V35:V37)</f>
        <v>321375706.37</v>
      </c>
      <c r="G79" s="39">
        <f t="shared" ref="G79:G84" si="4">+F79/C79</f>
        <v>0.97464950829047048</v>
      </c>
    </row>
    <row r="80" spans="2:7" ht="18" customHeight="1" x14ac:dyDescent="0.25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9621876346.3500004</v>
      </c>
      <c r="E80" s="39">
        <f t="shared" ref="E80:E83" si="5">+D80/C80</f>
        <v>0.93169628659358983</v>
      </c>
      <c r="F80" s="29">
        <f>SUM('REP_EPG034_EjecucionPresupu (2'!V38:V42)</f>
        <v>9617524777.1000004</v>
      </c>
      <c r="G80" s="39">
        <f t="shared" si="4"/>
        <v>0.93127491962054432</v>
      </c>
    </row>
    <row r="81" spans="2:7" ht="18" customHeight="1" x14ac:dyDescent="0.25">
      <c r="B81" s="18" t="s">
        <v>13</v>
      </c>
      <c r="C81" s="29">
        <f>SUM('REP_EPG034_EjecucionPresupu (2'!S43:S47)</f>
        <v>18333125686.169998</v>
      </c>
      <c r="D81" s="29">
        <f>SUM('REP_EPG034_EjecucionPresupu (2'!T43:T47)</f>
        <v>18324229959</v>
      </c>
      <c r="E81" s="39">
        <f t="shared" si="5"/>
        <v>0.99951477302221803</v>
      </c>
      <c r="F81" s="29">
        <f>SUM('REP_EPG034_EjecucionPresupu (2'!V43:V47)</f>
        <v>18179811242</v>
      </c>
      <c r="G81" s="39">
        <f t="shared" si="4"/>
        <v>0.99163729923666788</v>
      </c>
    </row>
    <row r="82" spans="2:7" ht="24.95" customHeight="1" x14ac:dyDescent="0.25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3421860397.9899998</v>
      </c>
      <c r="E82" s="39">
        <f t="shared" si="5"/>
        <v>0.99923403719203174</v>
      </c>
      <c r="F82" s="41">
        <f>SUM('REP_EPG034_EjecucionPresupu (2'!V48:V49)</f>
        <v>3421607483.9899998</v>
      </c>
      <c r="G82" s="39">
        <f t="shared" si="4"/>
        <v>0.99916018254926764</v>
      </c>
    </row>
    <row r="83" spans="2:7" ht="30" customHeight="1" x14ac:dyDescent="0.3">
      <c r="B83" s="19" t="s">
        <v>14</v>
      </c>
      <c r="C83" s="20">
        <f>SUM('REP_EPG034_EjecucionPresupu (2'!S50)</f>
        <v>69638520</v>
      </c>
      <c r="D83" s="20">
        <f>SUM('REP_EPG034_EjecucionPresupu (2'!T50)</f>
        <v>68111864</v>
      </c>
      <c r="E83" s="39">
        <f t="shared" si="5"/>
        <v>0.97807742037022039</v>
      </c>
      <c r="F83" s="20">
        <f>SUM('REP_EPG034_EjecucionPresupu (2'!V50)</f>
        <v>68111864</v>
      </c>
      <c r="G83" s="39">
        <f t="shared" si="4"/>
        <v>0.97807742037022039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610150846.63</v>
      </c>
      <c r="E84" s="35">
        <f>+D84/C84</f>
        <v>1</v>
      </c>
      <c r="F84" s="24">
        <f>SUM('REP_EPG034_EjecucionPresupu (2'!V51:V54)</f>
        <v>610150846.63</v>
      </c>
      <c r="G84" s="35">
        <f t="shared" si="4"/>
        <v>1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33094400153.52</v>
      </c>
      <c r="D86" s="26">
        <f>+D84+D78</f>
        <v>32374698694.34</v>
      </c>
      <c r="E86" s="38">
        <f>+D86/C86</f>
        <v>0.97825307436178288</v>
      </c>
      <c r="F86" s="26">
        <f>+F84+F78</f>
        <v>32218581920.09</v>
      </c>
      <c r="G86" s="38">
        <f>+F86/C86</f>
        <v>0.97353575742822929</v>
      </c>
    </row>
    <row r="93" spans="2:7" ht="24" x14ac:dyDescent="0.35">
      <c r="C93" s="13"/>
      <c r="D93" s="52" t="s">
        <v>176</v>
      </c>
      <c r="E93" s="52"/>
      <c r="F93" s="52"/>
      <c r="G93" s="52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264885689436.09998</v>
      </c>
      <c r="D100" s="27">
        <f>+D101+D102+D103</f>
        <v>149071531481.66998</v>
      </c>
      <c r="E100" s="31">
        <f>+D100/C100</f>
        <v>0.56277684082903778</v>
      </c>
      <c r="F100" s="27">
        <f>+F101+F102+F103</f>
        <v>145554453574.37</v>
      </c>
      <c r="G100" s="31">
        <f>+F100/C100</f>
        <v>0.54949912124068523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14645086695.799999</v>
      </c>
      <c r="D102" s="28">
        <f>SUM('REP_EPG034_EjecucionPresupu (2'!T58:T61)</f>
        <v>13822928819.66</v>
      </c>
      <c r="E102" s="32">
        <f t="shared" ref="E102:E103" si="7">+D102/C102</f>
        <v>0.9438611806664291</v>
      </c>
      <c r="F102" s="28">
        <f>SUM('REP_EPG034_EjecucionPresupu (2'!V58:V61)</f>
        <v>12999447403.66</v>
      </c>
      <c r="G102" s="32">
        <f>+F102/C102</f>
        <v>0.88763198700544765</v>
      </c>
    </row>
    <row r="103" spans="2:7" ht="18" customHeight="1" x14ac:dyDescent="0.25">
      <c r="B103" s="18" t="s">
        <v>13</v>
      </c>
      <c r="C103" s="28">
        <f>SUM('REP_EPG034_EjecucionPresupu (2'!S62:S66)</f>
        <v>250189252457.29999</v>
      </c>
      <c r="D103" s="28">
        <f>SUM('REP_EPG034_EjecucionPresupu (2'!T62:T66)</f>
        <v>135197252379.00999</v>
      </c>
      <c r="E103" s="32">
        <f t="shared" si="7"/>
        <v>0.54037993659253702</v>
      </c>
      <c r="F103" s="28">
        <f>SUM('REP_EPG034_EjecucionPresupu (2'!V62:V66)</f>
        <v>132503655887.70999</v>
      </c>
      <c r="G103" s="32">
        <f>+F103/C103</f>
        <v>0.52961370077367531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27634208891.68</v>
      </c>
      <c r="E104" s="31">
        <f>+D104/C104</f>
        <v>8.7308348937614244E-2</v>
      </c>
      <c r="F104" s="15">
        <f>SUM('REP_EPG034_EjecucionPresupu (2'!V67:V72)</f>
        <v>25891197624.68</v>
      </c>
      <c r="G104" s="31">
        <f>+F104/C104</f>
        <v>8.1801426828935861E-2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581398476906.46997</v>
      </c>
      <c r="D106" s="17">
        <f>+D104+D100</f>
        <v>176705740373.34998</v>
      </c>
      <c r="E106" s="34">
        <f>+D106/C106</f>
        <v>0.30393223820188431</v>
      </c>
      <c r="F106" s="17">
        <f>+F104+F100</f>
        <v>171445651199.04999</v>
      </c>
      <c r="G106" s="34">
        <f>+F106/C106</f>
        <v>0.29488493349911299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scale="48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2TV4CCKVFCYA-1167877901-868</_dlc_DocId>
    <_dlc_DocIdUrl xmlns="81cc8fc0-8d1e-4295-8f37-5d076116407c">
      <Url>https://www.minjusticia.gov.co/ministerio/_layouts/15/DocIdRedir.aspx?ID=2TV4CCKVFCYA-1167877901-868</Url>
      <Description>2TV4CCKVFCYA-1167877901-868</Description>
    </_dlc_DocIdUrl>
  </documentManagement>
</p:properties>
</file>

<file path=customXml/itemProps1.xml><?xml version="1.0" encoding="utf-8"?>
<ds:datastoreItem xmlns:ds="http://schemas.openxmlformats.org/officeDocument/2006/customXml" ds:itemID="{55FC415E-4FFC-4418-9CB0-69103C4868D1}"/>
</file>

<file path=customXml/itemProps2.xml><?xml version="1.0" encoding="utf-8"?>
<ds:datastoreItem xmlns:ds="http://schemas.openxmlformats.org/officeDocument/2006/customXml" ds:itemID="{8327E6E5-6F24-423E-96CC-D27116D3511A}"/>
</file>

<file path=customXml/itemProps3.xml><?xml version="1.0" encoding="utf-8"?>
<ds:datastoreItem xmlns:ds="http://schemas.openxmlformats.org/officeDocument/2006/customXml" ds:itemID="{D908DE9E-8271-4B4E-B84A-21E709E74F18}"/>
</file>

<file path=customXml/itemProps4.xml><?xml version="1.0" encoding="utf-8"?>
<ds:datastoreItem xmlns:ds="http://schemas.openxmlformats.org/officeDocument/2006/customXml" ds:itemID="{51A51EB6-7EED-4967-8492-6B8E0C537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2022-09-01T20:46:19Z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917d2107-7dcd-46be-9034-7527790c2296</vt:lpwstr>
  </property>
</Properties>
</file>