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F100" i="1" s="1"/>
  <c r="D101" i="1"/>
  <c r="D100" i="1" s="1"/>
  <c r="C101" i="1"/>
  <c r="C100" i="1" s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C59" i="1" s="1"/>
  <c r="F42" i="1"/>
  <c r="F22" i="1" s="1"/>
  <c r="D42" i="1"/>
  <c r="D22" i="1" s="1"/>
  <c r="C42" i="1"/>
  <c r="C22" i="1" s="1"/>
  <c r="F41" i="1"/>
  <c r="F19" i="1" s="1"/>
  <c r="D41" i="1"/>
  <c r="D19" i="1" s="1"/>
  <c r="C41" i="1"/>
  <c r="C19" i="1" s="1"/>
  <c r="F40" i="1"/>
  <c r="F18" i="1" s="1"/>
  <c r="D40" i="1"/>
  <c r="D18" i="1" s="1"/>
  <c r="C40" i="1"/>
  <c r="C18" i="1" s="1"/>
  <c r="F39" i="1"/>
  <c r="F17" i="1" s="1"/>
  <c r="D39" i="1"/>
  <c r="D17" i="1" s="1"/>
  <c r="C39" i="1"/>
  <c r="C17" i="1" s="1"/>
  <c r="E101" i="1" l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<sst xmlns="http://schemas.openxmlformats.org/spreadsheetml/2006/main" count="1132" uniqueCount="177">
  <si>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</si>
  <si>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</si>
  <si>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</si>
  <si>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</si>
  <si>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</si>
  <si>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</si>
  <si>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</si>
  <si>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</si>
  <si>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</si>
  <si>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</si>
  <si>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</si>
  <si>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</si>
  <si>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</si>
  <si>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</si>
  <si>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</si>
  <si>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</si>
  <si>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</si>
  <si>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</si>
  <si>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</si>
  <si>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</si>
  <si>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</si>
  <si>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</si>
  <si>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</si>
  <si>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</si>
  <si>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</si>
  <si>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</si>
  <si>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</si>
  <si>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</si>
  <si>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</si>
  <si>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</si>
  <si>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</si>
  <si>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</si>
  <si>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</si>
  <si>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</si>
  <si>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</si>
  <si>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</si>
  <si>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</si>
  <si>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</si>
  <si>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</si>
  <si>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</si>
  <si>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</si>
  <si>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</si>
  <si>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</si>
  <si>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</si>
  <si>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</si>
  <si>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</si>
  <si>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</si>
  <si>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</si>
  <si>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</si>
  <si>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</si>
  <si>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</si>
  <si>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</si>
  <si>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</si>
  <si>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</si>
  <si>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</si>
  <si>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</si>
  <si>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</si>
  <si>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</si>
  <si>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</si>
  <si>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</si>
  <si>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</si>
  <si>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</si>
  <si>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</si>
  <si>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</si>
  <si>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</si>
  <si>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</si>
  <si>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</si>
  <si>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</si>
  <si>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</si>
  <si>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</si>
  <si>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</si>
  <si>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</si>
  <si>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</si>
  <si>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</si>
  <si>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</si>
  <si>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</si>
  <si>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</si>
  <si>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</si>
  <si>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</si>
  <si>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</si>
  <si>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</si>
  <si>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</si>
  <si>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</si>
  <si>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</si>
  <si>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</si>
  <si>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</si>
  <si>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</si>
  <si>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</si>
  <si>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</si>
  <si>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</si>
  <si>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</si>
  <si>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</si>
  <si>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</si>
  <si>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</si>
  <si>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</si>
  <si>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</si>
  <si>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</si>
  <si>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</si>
  <si>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</si>
  <si>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</si>
  <si>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</si>
  <si>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</si>
  <si>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</si>
  <si>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</si>
  <si>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</si>
  <si>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</si>
  <si>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</si>
  <si>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</si>
  <si>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</si>
  <si>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</si>
  <si>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</si>
  <si>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</si>
  <si>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</si>
  <si>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</si>
  <si>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</si>
  <si>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</si>
  <si>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</si>
  <si>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</si>
  <si>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</si>
  <si>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</si>
  <si>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</si>
  <si>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</si>
  <si>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</si>
  <si>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</si>
  <si>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</si>
  <si>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</si>
  <si>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</si>
  <si>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</si>
  <si>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</si>
  <si>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</si>
  <si>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</si>
  <si>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</si>
  <si>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</si>
  <si>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</si>
  <si>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</si>
  <si>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</si>
  <si>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</si>
  <si>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</si>
  <si>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</si>
  <si>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</si>
  <si>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</si>
  <si>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</si>
  <si>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</si>
  <si>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</si>
  <si>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</si>
  <si>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</si>
  <si>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</si>
  <si>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</si>
  <si>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</si>
  <si>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</si>
  <si>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</si>
  <si>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</si>
  <si>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</si>
  <si>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</si>
  <si>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</si>
  <si>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Reservas Presupuestales a 31 de Enero del 2022</t>
  </si>
  <si>
    <t>Enero-Enero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</si>
  <si>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</si>
  <si>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</si>
  <si>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</si>
  <si>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</si>
  <si>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</si>
  <si>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</si>
  <si>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</si>
  <si>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</si>
  <si>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</si>
  <si>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</si>
  <si>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</si>
  <si>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</si>
  <si>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</si>
  <si>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</si>
  <si>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</si>
  <si>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</si>
  <si>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</si>
  <si>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AUXILIOS FUNERARIOS</t>
  </si>
  <si>
    <t>IMPLEMENTACIÓN DE HERRAMIENTAS DE EVALUACIÓN PENITENCIARIA  NACIONAL</t>
  </si>
  <si>
    <t>FORTALECIMIENTO EN LA PRESTACIÓN DEL SERVICIO DE FORMACIÓN VIRTUAL AL CUERPO DE CUSTODIA Y VIGILANCIA DEL INPEC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</si>
</sst>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A67" workbookViewId="0">
      <selection activeCell="E66" sqref="E66"/>
    </sheetView>
  </sheetViews>
  <sheetFormatPr baseColWidth="10" defaultRowHeight="1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5" width="9.140625" style="42" bestFit="1" customWidth="1"/>
    <col min="6" max="6" width="9.140625" style="42" hidden="1" customWidth="1"/>
    <col min="7" max="7" width="9" style="42" hidden="1" customWidth="1"/>
    <col min="8" max="9" width="9.42578125" style="42" hidden="1" customWidth="1"/>
    <col min="10" max="11" width="9.85546875" style="42" hidden="1" customWidth="1"/>
    <col min="12" max="12" width="11.140625" style="42" hidden="1" customWidth="1"/>
    <col min="13" max="13" width="12.140625" style="42" hidden="1" customWidth="1"/>
    <col min="14" max="14" width="9" style="42" hidden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>
      <c r="A3" s="49" t="s">
        <v>18</v>
      </c>
      <c r="B3" s="49" t="s">
        <v>156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0</v>
      </c>
      <c r="U5" s="51">
        <v>0</v>
      </c>
      <c r="V5" s="51">
        <v>0</v>
      </c>
    </row>
    <row r="6" spans="1:22" ht="22.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0</v>
      </c>
      <c r="U6" s="51">
        <v>0</v>
      </c>
      <c r="V6" s="51">
        <v>0</v>
      </c>
    </row>
    <row r="7" spans="1:22" ht="22.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1352034212.1400001</v>
      </c>
      <c r="T7" s="51">
        <v>0</v>
      </c>
      <c r="U7" s="51">
        <v>0</v>
      </c>
      <c r="V7" s="51">
        <v>0</v>
      </c>
    </row>
    <row r="8" spans="1:22" ht="22.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0</v>
      </c>
      <c r="U8" s="51">
        <v>0</v>
      </c>
      <c r="V8" s="51">
        <v>0</v>
      </c>
    </row>
    <row r="9" spans="1:22" ht="22.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0</v>
      </c>
      <c r="U9" s="51">
        <v>0</v>
      </c>
      <c r="V9" s="51">
        <v>0</v>
      </c>
    </row>
    <row r="10" spans="1:22" ht="4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0</v>
      </c>
      <c r="U10" s="51">
        <v>0</v>
      </c>
      <c r="V10" s="51">
        <v>0</v>
      </c>
    </row>
    <row r="11" spans="1:22" ht="56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0</v>
      </c>
      <c r="U11" s="51">
        <v>0</v>
      </c>
      <c r="V11" s="51">
        <v>0</v>
      </c>
    </row>
    <row r="12" spans="1:22" ht="33.75">
      <c r="A12" s="43" t="s">
        <v>39</v>
      </c>
      <c r="B12" s="44" t="s">
        <v>40</v>
      </c>
      <c r="C12" s="45" t="s">
        <v>157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158</v>
      </c>
      <c r="Q12" s="46" t="s">
        <v>16</v>
      </c>
      <c r="R12" s="46" t="s">
        <v>16</v>
      </c>
      <c r="S12" s="51">
        <v>255824800</v>
      </c>
      <c r="T12" s="51">
        <v>0</v>
      </c>
      <c r="U12" s="51">
        <v>0</v>
      </c>
      <c r="V12" s="51">
        <v>0</v>
      </c>
    </row>
    <row r="13" spans="1:22" ht="33.75">
      <c r="A13" s="43" t="s">
        <v>39</v>
      </c>
      <c r="B13" s="44" t="s">
        <v>40</v>
      </c>
      <c r="C13" s="45" t="s">
        <v>159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160</v>
      </c>
      <c r="Q13" s="46" t="s">
        <v>16</v>
      </c>
      <c r="R13" s="46" t="s">
        <v>16</v>
      </c>
      <c r="S13" s="51">
        <v>140000000</v>
      </c>
      <c r="T13" s="51">
        <v>0</v>
      </c>
      <c r="U13" s="51">
        <v>0</v>
      </c>
      <c r="V13" s="51">
        <v>0</v>
      </c>
    </row>
    <row r="14" spans="1:22" ht="33.75">
      <c r="A14" s="43" t="s">
        <v>39</v>
      </c>
      <c r="B14" s="44" t="s">
        <v>40</v>
      </c>
      <c r="C14" s="45" t="s">
        <v>159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160</v>
      </c>
      <c r="Q14" s="46" t="s">
        <v>16</v>
      </c>
      <c r="R14" s="46" t="s">
        <v>16</v>
      </c>
      <c r="S14" s="51">
        <v>748750000</v>
      </c>
      <c r="T14" s="51">
        <v>0</v>
      </c>
      <c r="U14" s="51">
        <v>0</v>
      </c>
      <c r="V14" s="51">
        <v>0</v>
      </c>
    </row>
    <row r="15" spans="1:22" ht="45">
      <c r="A15" s="43" t="s">
        <v>39</v>
      </c>
      <c r="B15" s="44" t="s">
        <v>40</v>
      </c>
      <c r="C15" s="45" t="s">
        <v>161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162</v>
      </c>
      <c r="Q15" s="46" t="s">
        <v>16</v>
      </c>
      <c r="R15" s="46" t="s">
        <v>16</v>
      </c>
      <c r="S15" s="51">
        <v>121162666</v>
      </c>
      <c r="T15" s="51">
        <v>0</v>
      </c>
      <c r="U15" s="51">
        <v>0</v>
      </c>
      <c r="V15" s="51">
        <v>0</v>
      </c>
    </row>
    <row r="16" spans="1:22" ht="33.75">
      <c r="A16" s="43" t="s">
        <v>39</v>
      </c>
      <c r="B16" s="44" t="s">
        <v>40</v>
      </c>
      <c r="C16" s="45" t="s">
        <v>163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164</v>
      </c>
      <c r="Q16" s="46" t="s">
        <v>16</v>
      </c>
      <c r="R16" s="46" t="s">
        <v>16</v>
      </c>
      <c r="S16" s="51">
        <v>50000000</v>
      </c>
      <c r="T16" s="51">
        <v>0</v>
      </c>
      <c r="U16" s="51">
        <v>0</v>
      </c>
      <c r="V16" s="51">
        <v>0</v>
      </c>
    </row>
    <row r="17" spans="1:22" ht="67.5">
      <c r="A17" s="43" t="s">
        <v>39</v>
      </c>
      <c r="B17" s="44" t="s">
        <v>40</v>
      </c>
      <c r="C17" s="45" t="s">
        <v>165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166</v>
      </c>
      <c r="Q17" s="46" t="s">
        <v>16</v>
      </c>
      <c r="R17" s="46" t="s">
        <v>16</v>
      </c>
      <c r="S17" s="51">
        <v>1184319265.45</v>
      </c>
      <c r="T17" s="51">
        <v>0</v>
      </c>
      <c r="U17" s="51">
        <v>0</v>
      </c>
      <c r="V17" s="51">
        <v>0</v>
      </c>
    </row>
    <row r="18" spans="1:22" ht="45">
      <c r="A18" s="43" t="s">
        <v>39</v>
      </c>
      <c r="B18" s="44" t="s">
        <v>40</v>
      </c>
      <c r="C18" s="45" t="s">
        <v>167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168</v>
      </c>
      <c r="Q18" s="46" t="s">
        <v>16</v>
      </c>
      <c r="R18" s="46" t="s">
        <v>16</v>
      </c>
      <c r="S18" s="51">
        <v>133548000</v>
      </c>
      <c r="T18" s="51">
        <v>0</v>
      </c>
      <c r="U18" s="51">
        <v>0</v>
      </c>
      <c r="V18" s="51">
        <v>0</v>
      </c>
    </row>
    <row r="19" spans="1:22" ht="45">
      <c r="A19" s="43" t="s">
        <v>39</v>
      </c>
      <c r="B19" s="44" t="s">
        <v>40</v>
      </c>
      <c r="C19" s="45" t="s">
        <v>169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170</v>
      </c>
      <c r="Q19" s="46" t="s">
        <v>16</v>
      </c>
      <c r="R19" s="46" t="s">
        <v>16</v>
      </c>
      <c r="S19" s="51">
        <v>405555747</v>
      </c>
      <c r="T19" s="51">
        <v>0</v>
      </c>
      <c r="U19" s="51">
        <v>0</v>
      </c>
      <c r="V19" s="51">
        <v>0</v>
      </c>
    </row>
    <row r="20" spans="1:22" ht="78.75">
      <c r="A20" s="43" t="s">
        <v>39</v>
      </c>
      <c r="B20" s="44" t="s">
        <v>40</v>
      </c>
      <c r="C20" s="45" t="s">
        <v>171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172</v>
      </c>
      <c r="Q20" s="46" t="s">
        <v>16</v>
      </c>
      <c r="R20" s="46" t="s">
        <v>16</v>
      </c>
      <c r="S20" s="51">
        <v>611587147.59000003</v>
      </c>
      <c r="T20" s="51">
        <v>0</v>
      </c>
      <c r="U20" s="51">
        <v>0</v>
      </c>
      <c r="V20" s="51">
        <v>0</v>
      </c>
    </row>
    <row r="21" spans="1:22" ht="78.75">
      <c r="A21" s="43" t="s">
        <v>39</v>
      </c>
      <c r="B21" s="44" t="s">
        <v>40</v>
      </c>
      <c r="C21" s="45" t="s">
        <v>171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172</v>
      </c>
      <c r="Q21" s="46" t="s">
        <v>16</v>
      </c>
      <c r="R21" s="46" t="s">
        <v>16</v>
      </c>
      <c r="S21" s="51">
        <v>651463962</v>
      </c>
      <c r="T21" s="51">
        <v>0</v>
      </c>
      <c r="U21" s="51">
        <v>0</v>
      </c>
      <c r="V21" s="51">
        <v>0</v>
      </c>
    </row>
    <row r="22" spans="1:22" ht="22.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0</v>
      </c>
      <c r="U22" s="51">
        <v>0</v>
      </c>
      <c r="V22" s="51">
        <v>0</v>
      </c>
    </row>
    <row r="23" spans="1:22" ht="22.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6454301333.1000004</v>
      </c>
      <c r="T23" s="51">
        <v>0</v>
      </c>
      <c r="U23" s="51">
        <v>0</v>
      </c>
      <c r="V23" s="51">
        <v>0</v>
      </c>
    </row>
    <row r="24" spans="1:22" ht="22.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0</v>
      </c>
      <c r="U24" s="51">
        <v>0</v>
      </c>
      <c r="V24" s="51">
        <v>0</v>
      </c>
    </row>
    <row r="25" spans="1:22" ht="22.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0</v>
      </c>
      <c r="U25" s="51">
        <v>0</v>
      </c>
      <c r="V25" s="51">
        <v>0</v>
      </c>
    </row>
    <row r="26" spans="1:22" ht="22.5">
      <c r="A26" s="43" t="s">
        <v>98</v>
      </c>
      <c r="B26" s="44" t="s">
        <v>99</v>
      </c>
      <c r="C26" s="45" t="s">
        <v>173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174</v>
      </c>
      <c r="Q26" s="46" t="s">
        <v>16</v>
      </c>
      <c r="R26" s="46" t="s">
        <v>16</v>
      </c>
      <c r="S26" s="51">
        <v>4389015</v>
      </c>
      <c r="T26" s="51">
        <v>0</v>
      </c>
      <c r="U26" s="51">
        <v>0</v>
      </c>
      <c r="V26" s="51">
        <v>0</v>
      </c>
    </row>
    <row r="27" spans="1:22" ht="56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1129192520.71</v>
      </c>
      <c r="T27" s="51">
        <v>0</v>
      </c>
      <c r="U27" s="51">
        <v>0</v>
      </c>
      <c r="V27" s="51">
        <v>0</v>
      </c>
    </row>
    <row r="28" spans="1:22" ht="4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785400000</v>
      </c>
      <c r="U28" s="51">
        <v>0</v>
      </c>
      <c r="V28" s="51">
        <v>0</v>
      </c>
    </row>
    <row r="29" spans="1:22" ht="4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0</v>
      </c>
      <c r="U29" s="51">
        <v>0</v>
      </c>
      <c r="V29" s="51">
        <v>0</v>
      </c>
    </row>
    <row r="30" spans="1:22" ht="56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0</v>
      </c>
      <c r="U30" s="51">
        <v>0</v>
      </c>
      <c r="V30" s="51">
        <v>0</v>
      </c>
    </row>
    <row r="31" spans="1:22" ht="56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17895200.010000002</v>
      </c>
      <c r="T31" s="51">
        <v>0</v>
      </c>
      <c r="U31" s="51">
        <v>0</v>
      </c>
      <c r="V31" s="51">
        <v>0</v>
      </c>
    </row>
    <row r="32" spans="1:22" ht="67.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0</v>
      </c>
      <c r="U32" s="51">
        <v>0</v>
      </c>
      <c r="V32" s="51">
        <v>0</v>
      </c>
    </row>
    <row r="33" spans="1:22" ht="67.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0</v>
      </c>
      <c r="U33" s="51">
        <v>0</v>
      </c>
      <c r="V33" s="51">
        <v>0</v>
      </c>
    </row>
    <row r="34" spans="1:22" ht="33.7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0</v>
      </c>
      <c r="U34" s="51">
        <v>0</v>
      </c>
      <c r="V34" s="51">
        <v>0</v>
      </c>
    </row>
    <row r="35" spans="1:22" ht="33.7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0</v>
      </c>
      <c r="U35" s="51">
        <v>0</v>
      </c>
      <c r="V35" s="51">
        <v>0</v>
      </c>
    </row>
    <row r="36" spans="1:22" ht="33.7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0</v>
      </c>
      <c r="U36" s="51">
        <v>0</v>
      </c>
      <c r="V36" s="51">
        <v>0</v>
      </c>
    </row>
    <row r="37" spans="1:22" ht="33.7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207607875.56999999</v>
      </c>
      <c r="U37" s="51">
        <v>0</v>
      </c>
      <c r="V37" s="51">
        <v>0</v>
      </c>
    </row>
    <row r="38" spans="1:22" ht="33.7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667004333</v>
      </c>
      <c r="U38" s="51">
        <v>667004333</v>
      </c>
      <c r="V38" s="51">
        <v>0</v>
      </c>
    </row>
    <row r="39" spans="1:22" ht="33.7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0</v>
      </c>
      <c r="U39" s="51">
        <v>0</v>
      </c>
      <c r="V39" s="51">
        <v>0</v>
      </c>
    </row>
    <row r="40" spans="1:22" ht="33.7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51220341.530000001</v>
      </c>
      <c r="U40" s="51">
        <v>0</v>
      </c>
      <c r="V40" s="51">
        <v>0</v>
      </c>
    </row>
    <row r="41" spans="1:22" ht="33.7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1760440297.1099999</v>
      </c>
      <c r="U41" s="51">
        <v>775021449.14999998</v>
      </c>
      <c r="V41" s="51">
        <v>0</v>
      </c>
    </row>
    <row r="42" spans="1:22" ht="33.7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214509657.44</v>
      </c>
      <c r="U42" s="51">
        <v>0</v>
      </c>
      <c r="V42" s="51">
        <v>0</v>
      </c>
    </row>
    <row r="43" spans="1:22" ht="33.7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787530770.83000004</v>
      </c>
      <c r="T43" s="51">
        <v>461634030.75</v>
      </c>
      <c r="U43" s="51">
        <v>35736000</v>
      </c>
      <c r="V43" s="51">
        <v>0</v>
      </c>
    </row>
    <row r="44" spans="1:22" ht="33.7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72307053</v>
      </c>
      <c r="U44" s="51">
        <v>0</v>
      </c>
      <c r="V44" s="51">
        <v>0</v>
      </c>
    </row>
    <row r="45" spans="1:22" ht="4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6895827.0800000001</v>
      </c>
      <c r="U45" s="51">
        <v>0</v>
      </c>
      <c r="V45" s="51">
        <v>0</v>
      </c>
    </row>
    <row r="46" spans="1:22" ht="33.7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827999407</v>
      </c>
      <c r="U46" s="51">
        <v>0</v>
      </c>
      <c r="V46" s="51">
        <v>0</v>
      </c>
    </row>
    <row r="47" spans="1:22" ht="33.7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642327882</v>
      </c>
      <c r="U47" s="51">
        <v>0</v>
      </c>
      <c r="V47" s="51">
        <v>0</v>
      </c>
    </row>
    <row r="48" spans="1:22" ht="33.7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1856456358.8</v>
      </c>
      <c r="U48" s="51">
        <v>0</v>
      </c>
      <c r="V48" s="51">
        <v>0</v>
      </c>
    </row>
    <row r="49" spans="1:22" ht="33.7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155064766.80000001</v>
      </c>
      <c r="U49" s="51">
        <v>0</v>
      </c>
      <c r="V49" s="51">
        <v>0</v>
      </c>
    </row>
    <row r="50" spans="1:22" ht="33.7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0</v>
      </c>
      <c r="U50" s="51">
        <v>0</v>
      </c>
      <c r="V50" s="51">
        <v>0</v>
      </c>
    </row>
    <row r="51" spans="1:22" ht="112.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0</v>
      </c>
      <c r="U51" s="51">
        <v>0</v>
      </c>
      <c r="V51" s="51">
        <v>0</v>
      </c>
    </row>
    <row r="52" spans="1:22" ht="33.7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175</v>
      </c>
      <c r="Q52" s="46" t="s">
        <v>16</v>
      </c>
      <c r="R52" s="46" t="s">
        <v>16</v>
      </c>
      <c r="S52" s="51">
        <v>140000000</v>
      </c>
      <c r="T52" s="51">
        <v>0</v>
      </c>
      <c r="U52" s="51">
        <v>0</v>
      </c>
      <c r="V52" s="51">
        <v>0</v>
      </c>
    </row>
    <row r="53" spans="1:22" ht="56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0</v>
      </c>
      <c r="U53" s="51">
        <v>0</v>
      </c>
      <c r="V53" s="51">
        <v>0</v>
      </c>
    </row>
    <row r="54" spans="1:22" ht="56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176</v>
      </c>
      <c r="Q54" s="46" t="s">
        <v>16</v>
      </c>
      <c r="R54" s="46" t="s">
        <v>16</v>
      </c>
      <c r="S54" s="51">
        <v>79361016.230000004</v>
      </c>
      <c r="T54" s="51">
        <v>11308200</v>
      </c>
      <c r="U54" s="51">
        <v>11308200</v>
      </c>
      <c r="V54" s="51">
        <v>0</v>
      </c>
    </row>
    <row r="55" spans="1:22" ht="33.7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0</v>
      </c>
      <c r="V56" s="51">
        <v>0</v>
      </c>
    </row>
    <row r="57" spans="1:22" ht="33.7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0</v>
      </c>
      <c r="U58" s="51">
        <v>0</v>
      </c>
      <c r="V58" s="51">
        <v>0</v>
      </c>
    </row>
    <row r="59" spans="1:22" ht="33.7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0</v>
      </c>
      <c r="U59" s="51">
        <v>0</v>
      </c>
      <c r="V59" s="51">
        <v>0</v>
      </c>
    </row>
    <row r="60" spans="1:22" ht="33.7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6450147638.4799995</v>
      </c>
      <c r="T60" s="51">
        <v>227970817.25</v>
      </c>
      <c r="U60" s="51">
        <v>0</v>
      </c>
      <c r="V60" s="51">
        <v>0</v>
      </c>
    </row>
    <row r="61" spans="1:22" ht="33.7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249809450.53999999</v>
      </c>
      <c r="U61" s="51">
        <v>0</v>
      </c>
      <c r="V61" s="51">
        <v>0</v>
      </c>
    </row>
    <row r="62" spans="1:22" ht="4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156868936378.75</v>
      </c>
      <c r="T64" s="51">
        <v>34986265853.639999</v>
      </c>
      <c r="U64" s="51">
        <v>3936964956.6399999</v>
      </c>
      <c r="V64" s="51">
        <v>3936964956.6399999</v>
      </c>
    </row>
    <row r="65" spans="1:22" ht="33.7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245465996985.70001</v>
      </c>
      <c r="T68" s="51">
        <v>3033697419.9200001</v>
      </c>
      <c r="U68" s="51">
        <v>3033697419.9200001</v>
      </c>
      <c r="V68" s="51">
        <v>3033697419.9200001</v>
      </c>
    </row>
    <row r="69" spans="1:22" ht="4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3785077247.3699999</v>
      </c>
      <c r="U69" s="51">
        <v>3785077247.3699999</v>
      </c>
      <c r="V69" s="51">
        <v>3785077247.3699999</v>
      </c>
    </row>
    <row r="70" spans="1:22" ht="78.7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299574042.25999999</v>
      </c>
      <c r="U72" s="51">
        <v>299574042.25999999</v>
      </c>
      <c r="V72" s="51">
        <v>299574042.25999999</v>
      </c>
    </row>
    <row r="73" spans="1:22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663041846442.09998</v>
      </c>
      <c r="T73" s="51">
        <v>50854852097.209999</v>
      </c>
      <c r="U73" s="51">
        <v>13053930076.49</v>
      </c>
      <c r="V73" s="51">
        <v>11564860094.34</v>
      </c>
    </row>
    <row r="74" spans="1:22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C45" sqref="C45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3"/>
      <c r="D8" s="52" t="s">
        <v>155</v>
      </c>
      <c r="E8" s="52"/>
      <c r="F8" s="52"/>
      <c r="G8" s="52"/>
    </row>
    <row r="12" spans="2:7" s="11" customFormat="1" ht="21" customHeight="1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4" t="s">
        <v>6</v>
      </c>
      <c r="C16" s="15">
        <f>+C17+C18+C19+C20+C21</f>
        <v>314005564894.41998</v>
      </c>
      <c r="D16" s="15">
        <f>+D17+D18+D19+D20+D21</f>
        <v>42939795187.660004</v>
      </c>
      <c r="E16" s="31">
        <f>+D16/C16</f>
        <v>0.13674851654969208</v>
      </c>
      <c r="F16" s="15">
        <f>+F17+F18+F19+F20+F21</f>
        <v>4446511384.79</v>
      </c>
      <c r="G16" s="31">
        <f>+F16/C16</f>
        <v>1.4160613319974369E-2</v>
      </c>
    </row>
    <row r="17" spans="2:7" s="1" customFormat="1" ht="18" customHeight="1">
      <c r="B17" s="18" t="s">
        <v>7</v>
      </c>
      <c r="C17" s="28">
        <f>+C39+C79+C101</f>
        <v>869908924.67000008</v>
      </c>
      <c r="D17" s="28">
        <f>+D39+D79+D101</f>
        <v>258958158.56999999</v>
      </c>
      <c r="E17" s="32">
        <f>+D17/C17</f>
        <v>0.29768421868787676</v>
      </c>
      <c r="F17" s="28">
        <f>+F39+F79+F101</f>
        <v>8615475</v>
      </c>
      <c r="G17" s="32">
        <f>+F17/C17</f>
        <v>9.9038816083744409E-3</v>
      </c>
    </row>
    <row r="18" spans="2:7" s="1" customFormat="1" ht="18" customHeight="1">
      <c r="B18" s="18" t="s">
        <v>12</v>
      </c>
      <c r="C18" s="28">
        <f>+C40+C60+C80+C102</f>
        <v>35515744864.459999</v>
      </c>
      <c r="D18" s="28">
        <f>+D40+D60+D80+D102</f>
        <v>3170954896.8699999</v>
      </c>
      <c r="E18" s="32">
        <f t="shared" ref="E18:E21" si="0">+D18/C18</f>
        <v>8.9283074562322373E-2</v>
      </c>
      <c r="F18" s="28">
        <f>+F40+F60+F80+F102</f>
        <v>0</v>
      </c>
      <c r="G18" s="32">
        <f t="shared" ref="G18:G21" si="1">+F18/C18</f>
        <v>0</v>
      </c>
    </row>
    <row r="19" spans="2:7" s="1" customFormat="1" ht="18" customHeight="1">
      <c r="B19" s="18" t="s">
        <v>13</v>
      </c>
      <c r="C19" s="28">
        <f>+C41+C61+C81+C103</f>
        <v>274125789160.35999</v>
      </c>
      <c r="D19" s="28">
        <f>+D41+D61+D81+D103</f>
        <v>37498361006.620003</v>
      </c>
      <c r="E19" s="32">
        <f t="shared" si="0"/>
        <v>0.13679253280574763</v>
      </c>
      <c r="F19" s="28">
        <f>+F41+F61+F81+F103</f>
        <v>4437895909.79</v>
      </c>
      <c r="G19" s="32">
        <f t="shared" si="1"/>
        <v>1.6189268158180802E-2</v>
      </c>
    </row>
    <row r="20" spans="2:7" s="21" customFormat="1" ht="24.95" customHeight="1">
      <c r="B20" s="18" t="s">
        <v>8</v>
      </c>
      <c r="C20" s="28">
        <f t="shared" ref="C20:D20" si="2">+C82</f>
        <v>3424483424.9299998</v>
      </c>
      <c r="D20" s="28">
        <f t="shared" si="2"/>
        <v>2011521125.5999999</v>
      </c>
      <c r="E20" s="32">
        <f t="shared" si="0"/>
        <v>0.58739403174104066</v>
      </c>
      <c r="F20" s="28">
        <f>+F82</f>
        <v>0</v>
      </c>
      <c r="G20" s="32">
        <f t="shared" si="1"/>
        <v>0</v>
      </c>
    </row>
    <row r="21" spans="2:7" s="1" customFormat="1" ht="30" customHeight="1">
      <c r="B21" s="19" t="s">
        <v>14</v>
      </c>
      <c r="C21" s="30">
        <f>+C83</f>
        <v>69638520</v>
      </c>
      <c r="D21" s="30">
        <f>+D83</f>
        <v>0</v>
      </c>
      <c r="E21" s="32">
        <f t="shared" si="0"/>
        <v>0</v>
      </c>
      <c r="F21" s="28">
        <f>+F83</f>
        <v>0</v>
      </c>
      <c r="G21" s="32">
        <f t="shared" si="1"/>
        <v>0</v>
      </c>
    </row>
    <row r="22" spans="2:7" s="5" customFormat="1" ht="18">
      <c r="B22" s="14" t="s">
        <v>9</v>
      </c>
      <c r="C22" s="15">
        <f>+C42+C62+C84+C104</f>
        <v>349036281547.68005</v>
      </c>
      <c r="D22" s="15">
        <f>+D42+D62+D84+D104</f>
        <v>7915056909.5500002</v>
      </c>
      <c r="E22" s="31">
        <f>+D22/C22</f>
        <v>2.2676888701808968E-2</v>
      </c>
      <c r="F22" s="15">
        <f>+F42+F62+F84+F104</f>
        <v>7118348709.5500002</v>
      </c>
      <c r="G22" s="31">
        <f>+F22/C22</f>
        <v>2.0394294478459824E-2</v>
      </c>
    </row>
    <row r="23" spans="2:7" s="1" customFormat="1" ht="6" customHeight="1">
      <c r="B23" s="4"/>
      <c r="C23" s="4"/>
      <c r="D23" s="4"/>
      <c r="E23" s="33"/>
      <c r="F23" s="4"/>
      <c r="G23" s="33"/>
    </row>
    <row r="24" spans="2:7" s="5" customFormat="1" ht="18">
      <c r="B24" s="16" t="s">
        <v>10</v>
      </c>
      <c r="C24" s="17">
        <f>+C22+C16</f>
        <v>663041846442.1001</v>
      </c>
      <c r="D24" s="17">
        <f>+D22+D16</f>
        <v>50854852097.210007</v>
      </c>
      <c r="E24" s="34">
        <f>+D24/C24</f>
        <v>7.6699309960749043E-2</v>
      </c>
      <c r="F24" s="17">
        <f>+F22+F16</f>
        <v>11564860094.34</v>
      </c>
      <c r="G24" s="34">
        <f>+F24/C24</f>
        <v>1.7442127003593124E-2</v>
      </c>
    </row>
    <row r="26" spans="2:7">
      <c r="C26" s="12"/>
      <c r="D26" s="12"/>
      <c r="E26" s="12"/>
      <c r="F26" s="12"/>
      <c r="G26" s="12"/>
    </row>
    <row r="27" spans="2:7">
      <c r="C27" s="12"/>
      <c r="D27" s="12"/>
      <c r="E27" s="12"/>
      <c r="F27" s="12"/>
      <c r="G27" s="12"/>
    </row>
    <row r="32" spans="2:7" ht="24">
      <c r="B32" s="6"/>
      <c r="C32" s="13"/>
      <c r="D32" s="52" t="s">
        <v>155</v>
      </c>
      <c r="E32" s="52"/>
      <c r="F32" s="52"/>
      <c r="G32" s="52"/>
    </row>
    <row r="36" spans="2:7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>
      <c r="B37" s="8"/>
      <c r="C37" s="8"/>
      <c r="D37" s="8"/>
      <c r="E37" s="8"/>
      <c r="F37" s="8"/>
      <c r="G37" s="8"/>
    </row>
    <row r="38" spans="2:7" ht="18">
      <c r="B38" s="22" t="s">
        <v>6</v>
      </c>
      <c r="C38" s="23">
        <f>+C39+C40+C41</f>
        <v>6870107951.1400003</v>
      </c>
      <c r="D38" s="23">
        <f>+D39+D40+D41</f>
        <v>0</v>
      </c>
      <c r="E38" s="35">
        <f>+D38/C38</f>
        <v>0</v>
      </c>
      <c r="F38" s="23">
        <f>+F39+F40+F41</f>
        <v>0</v>
      </c>
      <c r="G38" s="35">
        <f>+F38/C38</f>
        <v>0</v>
      </c>
    </row>
    <row r="39" spans="2:7" ht="16.5">
      <c r="B39" s="18" t="s">
        <v>7</v>
      </c>
      <c r="C39" s="29">
        <f>SUM('REP_EPG034_EjecucionPresupu (2'!S5)</f>
        <v>488824000</v>
      </c>
      <c r="D39" s="29">
        <f>SUM('REP_EPG034_EjecucionPresupu (2'!T5)</f>
        <v>0</v>
      </c>
      <c r="E39" s="36">
        <f>+D39/C39</f>
        <v>0</v>
      </c>
      <c r="F39" s="29">
        <f>SUM('REP_EPG034_EjecucionPresupu (2'!V5)</f>
        <v>0</v>
      </c>
      <c r="G39" s="36">
        <f>+F39/C39</f>
        <v>0</v>
      </c>
    </row>
    <row r="40" spans="2:7" ht="18" customHeight="1">
      <c r="B40" s="18" t="s">
        <v>12</v>
      </c>
      <c r="C40" s="29">
        <f>SUM('REP_EPG034_EjecucionPresupu (2'!S6:S8)</f>
        <v>1839396687.1400001</v>
      </c>
      <c r="D40" s="29">
        <f>SUM('REP_EPG034_EjecucionPresupu (2'!T6:T8)</f>
        <v>0</v>
      </c>
      <c r="E40" s="36">
        <f>+D40/C40</f>
        <v>0</v>
      </c>
      <c r="F40" s="29">
        <f>SUM('REP_EPG034_EjecucionPresupu (2'!V6:V8)</f>
        <v>0</v>
      </c>
      <c r="G40" s="36">
        <f>+F40/C40</f>
        <v>0</v>
      </c>
    </row>
    <row r="41" spans="2:7" ht="18" customHeight="1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0</v>
      </c>
      <c r="E41" s="36">
        <f>+D41/C41</f>
        <v>0</v>
      </c>
      <c r="F41" s="29">
        <f>SUM('REP_EPG034_EjecucionPresupu (2'!V9:V11)</f>
        <v>0</v>
      </c>
      <c r="G41" s="36">
        <f>+F41/C41</f>
        <v>0</v>
      </c>
    </row>
    <row r="42" spans="2:7" ht="18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0</v>
      </c>
      <c r="E42" s="35">
        <f>+D42/C42</f>
        <v>0</v>
      </c>
      <c r="F42" s="24">
        <f>SUM('REP_EPG034_EjecucionPresupu (2'!V12:V21)</f>
        <v>0</v>
      </c>
      <c r="G42" s="35">
        <f>+F42/C42</f>
        <v>0</v>
      </c>
    </row>
    <row r="43" spans="2:7" ht="6" customHeight="1">
      <c r="B43" s="8"/>
      <c r="C43" s="8"/>
      <c r="D43" s="9"/>
      <c r="E43" s="37"/>
      <c r="F43" s="9"/>
      <c r="G43" s="37"/>
    </row>
    <row r="44" spans="2:7" ht="18">
      <c r="B44" s="25" t="s">
        <v>10</v>
      </c>
      <c r="C44" s="26">
        <f>+C42+C38</f>
        <v>11172319539.18</v>
      </c>
      <c r="D44" s="26">
        <f>+D42+D38</f>
        <v>0</v>
      </c>
      <c r="E44" s="38">
        <f>+D44/C44</f>
        <v>0</v>
      </c>
      <c r="F44" s="26">
        <f>+F42+F38</f>
        <v>0</v>
      </c>
      <c r="G44" s="38">
        <f>+F44/C44</f>
        <v>0</v>
      </c>
    </row>
    <row r="52" spans="2:7" ht="24">
      <c r="C52" s="13"/>
      <c r="D52" s="52" t="s">
        <v>155</v>
      </c>
      <c r="E52" s="52"/>
      <c r="F52" s="52"/>
      <c r="G52" s="52"/>
    </row>
    <row r="56" spans="2:7" ht="16.5">
      <c r="B56" s="2"/>
      <c r="C56" s="2"/>
      <c r="D56" s="2"/>
      <c r="E56" s="2"/>
      <c r="F56" s="2"/>
      <c r="G56" s="2"/>
    </row>
    <row r="57" spans="2:7" ht="21" customHeight="1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>
      <c r="B58" s="4"/>
      <c r="C58" s="4"/>
      <c r="D58" s="4"/>
      <c r="E58" s="4"/>
      <c r="F58" s="4"/>
      <c r="G58" s="4"/>
    </row>
    <row r="59" spans="2:7" ht="18">
      <c r="B59" s="14" t="s">
        <v>6</v>
      </c>
      <c r="C59" s="27">
        <f>+C60+C61</f>
        <v>8628240114.0300007</v>
      </c>
      <c r="D59" s="27">
        <f>+D60+D61</f>
        <v>0</v>
      </c>
      <c r="E59" s="31">
        <f>+D59/C59</f>
        <v>0</v>
      </c>
      <c r="F59" s="27">
        <f>+F60+F61</f>
        <v>0</v>
      </c>
      <c r="G59" s="31">
        <f>+F59/C59</f>
        <v>0</v>
      </c>
    </row>
    <row r="60" spans="2:7" ht="18" customHeight="1">
      <c r="B60" s="18" t="s">
        <v>12</v>
      </c>
      <c r="C60" s="28">
        <f>SUM('REP_EPG034_EjecucionPresupu (2'!S22:S25)</f>
        <v>8623851099.0300007</v>
      </c>
      <c r="D60" s="28">
        <f>SUM('REP_EPG034_EjecucionPresupu (2'!T22:T25)</f>
        <v>0</v>
      </c>
      <c r="E60" s="32">
        <f>+D60/C60</f>
        <v>0</v>
      </c>
      <c r="F60" s="28">
        <f>SUM('REP_EPG034_EjecucionPresupu (2'!V22:V25)</f>
        <v>0</v>
      </c>
      <c r="G60" s="32">
        <f t="shared" ref="G60:G61" si="3">+F60/C60</f>
        <v>0</v>
      </c>
    </row>
    <row r="61" spans="2:7" ht="18" customHeight="1">
      <c r="B61" s="18" t="s">
        <v>13</v>
      </c>
      <c r="C61" s="28">
        <f>SUM('REP_EPG034_EjecucionPresupu (2'!S26)</f>
        <v>4389015</v>
      </c>
      <c r="D61" s="28">
        <f>SUM('REP_EPG034_EjecucionPresupu (2'!T26)</f>
        <v>0</v>
      </c>
      <c r="E61" s="32">
        <f>+D61/C61</f>
        <v>0</v>
      </c>
      <c r="F61" s="28">
        <f>SUM('REP_EPG034_EjecucionPresupu (2'!V26)</f>
        <v>0</v>
      </c>
      <c r="G61" s="32">
        <f t="shared" si="3"/>
        <v>0</v>
      </c>
    </row>
    <row r="62" spans="2:7" ht="18">
      <c r="B62" s="14" t="s">
        <v>9</v>
      </c>
      <c r="C62" s="15">
        <f>SUM('REP_EPG034_EjecucionPresupu (2'!S27:S34)</f>
        <v>27465390875.969997</v>
      </c>
      <c r="D62" s="15">
        <f>SUM('REP_EPG034_EjecucionPresupu (2'!T27:T34)</f>
        <v>785400000</v>
      </c>
      <c r="E62" s="31">
        <f>+D62/C62</f>
        <v>2.859598844038887E-2</v>
      </c>
      <c r="F62" s="15">
        <f>SUM('REP_EPG034_EjecucionPresupu (2'!V27:V34)</f>
        <v>0</v>
      </c>
      <c r="G62" s="31">
        <f>+F62/C62</f>
        <v>0</v>
      </c>
    </row>
    <row r="63" spans="2:7" ht="6" customHeight="1">
      <c r="B63" s="4"/>
      <c r="C63" s="4"/>
      <c r="D63" s="4"/>
      <c r="E63" s="33"/>
      <c r="F63" s="4"/>
      <c r="G63" s="33"/>
    </row>
    <row r="64" spans="2:7" ht="18">
      <c r="B64" s="16" t="s">
        <v>10</v>
      </c>
      <c r="C64" s="17">
        <f>+C59+C62</f>
        <v>36093630990</v>
      </c>
      <c r="D64" s="17">
        <f>+D62+D59</f>
        <v>785400000</v>
      </c>
      <c r="E64" s="34">
        <f>+D64/C64</f>
        <v>2.1760071748325921E-2</v>
      </c>
      <c r="F64" s="17">
        <f>+F62+F59</f>
        <v>0</v>
      </c>
      <c r="G64" s="34">
        <f>+F64/C64</f>
        <v>0</v>
      </c>
    </row>
    <row r="72" spans="2:7" ht="24">
      <c r="B72" s="6"/>
      <c r="C72" s="13"/>
      <c r="D72" s="52" t="s">
        <v>155</v>
      </c>
      <c r="E72" s="52"/>
      <c r="F72" s="52"/>
      <c r="G72" s="52"/>
    </row>
    <row r="76" spans="2:7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>
      <c r="B77" s="8"/>
      <c r="C77" s="8"/>
      <c r="D77" s="8"/>
      <c r="E77" s="8"/>
      <c r="F77" s="8"/>
      <c r="G77" s="8"/>
    </row>
    <row r="78" spans="2:7" ht="18">
      <c r="B78" s="22" t="s">
        <v>6</v>
      </c>
      <c r="C78" s="23">
        <f>+C79+C80+C81+C82+C83</f>
        <v>32484249307.280003</v>
      </c>
      <c r="D78" s="23">
        <f>+D79+D80+D81+D82+D83</f>
        <v>6923467830.0799999</v>
      </c>
      <c r="E78" s="35">
        <f>+D78/C78</f>
        <v>0.21313307149531052</v>
      </c>
      <c r="F78" s="23">
        <f>+F79+F80+F81+F82+F83</f>
        <v>0</v>
      </c>
      <c r="G78" s="35">
        <f>+F78/C78</f>
        <v>0</v>
      </c>
    </row>
    <row r="79" spans="2:7" ht="18" customHeight="1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207607875.56999999</v>
      </c>
      <c r="E79" s="39">
        <f>+D79/C79</f>
        <v>0.62962106292057396</v>
      </c>
      <c r="F79" s="29">
        <f>SUM('REP_EPG034_EjecucionPresupu (2'!V35:V37)</f>
        <v>0</v>
      </c>
      <c r="G79" s="39">
        <f t="shared" ref="G79:G84" si="4">+F79/C79</f>
        <v>0</v>
      </c>
    </row>
    <row r="80" spans="2:7" ht="18" customHeight="1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2693174629.0799999</v>
      </c>
      <c r="E80" s="39">
        <f t="shared" ref="E80:E83" si="5">+D80/C80</f>
        <v>0.26078289833913343</v>
      </c>
      <c r="F80" s="29">
        <f>SUM('REP_EPG034_EjecucionPresupu (2'!V38:V42)</f>
        <v>0</v>
      </c>
      <c r="G80" s="39">
        <f t="shared" si="4"/>
        <v>0</v>
      </c>
    </row>
    <row r="81" spans="2:7" ht="18" customHeight="1">
      <c r="B81" s="18" t="s">
        <v>13</v>
      </c>
      <c r="C81" s="29">
        <f>SUM('REP_EPG034_EjecucionPresupu (2'!S43:S47)</f>
        <v>18333125686.560001</v>
      </c>
      <c r="D81" s="29">
        <f>SUM('REP_EPG034_EjecucionPresupu (2'!T43:T47)</f>
        <v>2011164199.8299999</v>
      </c>
      <c r="E81" s="39">
        <f t="shared" si="5"/>
        <v>0.10970110794060517</v>
      </c>
      <c r="F81" s="29">
        <f>SUM('REP_EPG034_EjecucionPresupu (2'!V43:V47)</f>
        <v>0</v>
      </c>
      <c r="G81" s="39">
        <f t="shared" si="4"/>
        <v>0</v>
      </c>
    </row>
    <row r="82" spans="2:7" ht="24.95" customHeight="1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2011521125.5999999</v>
      </c>
      <c r="E82" s="39">
        <f t="shared" si="5"/>
        <v>0.58739403174104066</v>
      </c>
      <c r="F82" s="41">
        <f>SUM('REP_EPG034_EjecucionPresupu (2'!V48:V49)</f>
        <v>0</v>
      </c>
      <c r="G82" s="39">
        <f t="shared" si="4"/>
        <v>0</v>
      </c>
    </row>
    <row r="83" spans="2:7" ht="30" customHeight="1">
      <c r="B83" s="19" t="s">
        <v>14</v>
      </c>
      <c r="C83" s="20">
        <f>SUM('REP_EPG034_EjecucionPresupu (2'!S50)</f>
        <v>69638520</v>
      </c>
      <c r="D83" s="20">
        <f>SUM('REP_EPG034_EjecucionPresupu (2'!T50)</f>
        <v>0</v>
      </c>
      <c r="E83" s="39">
        <f t="shared" si="5"/>
        <v>0</v>
      </c>
      <c r="F83" s="20">
        <f>SUM('REP_EPG034_EjecucionPresupu (2'!V50)</f>
        <v>0</v>
      </c>
      <c r="G83" s="39">
        <f t="shared" si="4"/>
        <v>0</v>
      </c>
    </row>
    <row r="84" spans="2:7" ht="18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11308200</v>
      </c>
      <c r="E84" s="35">
        <f>+D84/C84</f>
        <v>1.8533449658322571E-2</v>
      </c>
      <c r="F84" s="24">
        <f>SUM('REP_EPG034_EjecucionPresupu (2'!V51:V54)</f>
        <v>0</v>
      </c>
      <c r="G84" s="35">
        <f t="shared" si="4"/>
        <v>0</v>
      </c>
    </row>
    <row r="85" spans="2:7" ht="6" customHeight="1">
      <c r="B85" s="8"/>
      <c r="C85" s="8"/>
      <c r="D85" s="9"/>
      <c r="E85" s="37"/>
      <c r="F85" s="9"/>
      <c r="G85" s="37"/>
    </row>
    <row r="86" spans="2:7" ht="18">
      <c r="B86" s="25" t="s">
        <v>10</v>
      </c>
      <c r="C86" s="26">
        <f>+C84+C78</f>
        <v>33094400153.910004</v>
      </c>
      <c r="D86" s="26">
        <f>+D84+D78</f>
        <v>6934776030.0799999</v>
      </c>
      <c r="E86" s="38">
        <f>+D86/C86</f>
        <v>0.20954530064992513</v>
      </c>
      <c r="F86" s="26">
        <f>+F84+F78</f>
        <v>0</v>
      </c>
      <c r="G86" s="38">
        <f>+F86/C86</f>
        <v>0</v>
      </c>
    </row>
    <row r="93" spans="2:7" ht="24">
      <c r="C93" s="13"/>
      <c r="D93" s="52" t="s">
        <v>155</v>
      </c>
      <c r="E93" s="52"/>
      <c r="F93" s="52"/>
      <c r="G93" s="52"/>
    </row>
    <row r="97" spans="2:7" ht="16.5">
      <c r="B97" s="2"/>
      <c r="C97" s="2"/>
      <c r="D97" s="2"/>
      <c r="E97" s="2"/>
      <c r="F97" s="2"/>
      <c r="G97" s="2"/>
    </row>
    <row r="98" spans="2:7" ht="22.5" customHeight="1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>
      <c r="B99" s="4"/>
      <c r="C99" s="4"/>
      <c r="D99" s="4"/>
      <c r="E99" s="4"/>
      <c r="F99" s="4"/>
      <c r="G99" s="4"/>
    </row>
    <row r="100" spans="2:7" ht="18">
      <c r="B100" s="14" t="s">
        <v>6</v>
      </c>
      <c r="C100" s="27">
        <f>+C101+C102+C103</f>
        <v>266022967521.97</v>
      </c>
      <c r="D100" s="27">
        <f>+D101+D102+D103</f>
        <v>36016327357.580002</v>
      </c>
      <c r="E100" s="31">
        <f>+D100/C100</f>
        <v>0.13538803695438636</v>
      </c>
      <c r="F100" s="27">
        <f>+F101+F102+F103</f>
        <v>4446511384.79</v>
      </c>
      <c r="G100" s="31">
        <f>+F100/C100</f>
        <v>1.6714764992698521E-2</v>
      </c>
    </row>
    <row r="101" spans="2:7" ht="18" customHeight="1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8615475</v>
      </c>
      <c r="G101" s="32">
        <f>+F101/C101</f>
        <v>0.1677785300618499</v>
      </c>
    </row>
    <row r="102" spans="2:7" ht="18" customHeight="1">
      <c r="B102" s="18" t="s">
        <v>12</v>
      </c>
      <c r="C102" s="28">
        <f>SUM('REP_EPG034_EjecucionPresupu (2'!S58:S61)</f>
        <v>14725230044.17</v>
      </c>
      <c r="D102" s="28">
        <f>SUM('REP_EPG034_EjecucionPresupu (2'!T58:T61)</f>
        <v>477780267.78999996</v>
      </c>
      <c r="E102" s="32">
        <f t="shared" ref="E102:E103" si="7">+D102/C102</f>
        <v>3.2446370369552377E-2</v>
      </c>
      <c r="F102" s="28">
        <f>SUM('REP_EPG034_EjecucionPresupu (2'!V58:V61)</f>
        <v>0</v>
      </c>
      <c r="G102" s="32">
        <f>+F102/C102</f>
        <v>0</v>
      </c>
    </row>
    <row r="103" spans="2:7" ht="18" customHeight="1">
      <c r="B103" s="18" t="s">
        <v>13</v>
      </c>
      <c r="C103" s="28">
        <f>SUM('REP_EPG034_EjecucionPresupu (2'!S62:S66)</f>
        <v>251246387194.79999</v>
      </c>
      <c r="D103" s="28">
        <f>SUM('REP_EPG034_EjecucionPresupu (2'!T62:T66)</f>
        <v>35487196806.790001</v>
      </c>
      <c r="E103" s="32">
        <f t="shared" si="7"/>
        <v>0.14124460535735209</v>
      </c>
      <c r="F103" s="28">
        <f>SUM('REP_EPG034_EjecucionPresupu (2'!V62:V66)</f>
        <v>4437895909.79</v>
      </c>
      <c r="G103" s="32">
        <f>+F103/C103</f>
        <v>1.766352129214557E-2</v>
      </c>
    </row>
    <row r="104" spans="2:7" ht="18">
      <c r="B104" s="14" t="s">
        <v>9</v>
      </c>
      <c r="C104" s="15">
        <f>SUM('REP_EPG034_EjecucionPresupu (2'!S67:S72)</f>
        <v>316658528237.04004</v>
      </c>
      <c r="D104" s="15">
        <f>SUM('REP_EPG034_EjecucionPresupu (2'!T67:T72)</f>
        <v>7118348709.5500002</v>
      </c>
      <c r="E104" s="31">
        <f>+D104/C104</f>
        <v>2.2479573656773399E-2</v>
      </c>
      <c r="F104" s="15">
        <f>SUM('REP_EPG034_EjecucionPresupu (2'!V67:V72)</f>
        <v>7118348709.5500002</v>
      </c>
      <c r="G104" s="31">
        <f>+F104/C104</f>
        <v>2.2479573656773399E-2</v>
      </c>
    </row>
    <row r="105" spans="2:7" ht="6" customHeight="1">
      <c r="B105" s="4"/>
      <c r="C105" s="4"/>
      <c r="D105" s="4"/>
      <c r="E105" s="33"/>
      <c r="F105" s="4"/>
      <c r="G105" s="33"/>
    </row>
    <row r="106" spans="2:7" ht="18">
      <c r="B106" s="16" t="s">
        <v>10</v>
      </c>
      <c r="C106" s="17">
        <f>+C104+C100</f>
        <v>582681495759.01001</v>
      </c>
      <c r="D106" s="17">
        <f>+D104+D100</f>
        <v>43134676067.130005</v>
      </c>
      <c r="E106" s="34">
        <f>+D106/C106</f>
        <v>7.4027880379043273E-2</v>
      </c>
      <c r="F106" s="17">
        <f>+F104+F100</f>
        <v>11564860094.34</v>
      </c>
      <c r="G106" s="34">
        <f>+F106/C106</f>
        <v>1.9847652926193293E-2</v>
      </c>
    </row>
    <row r="107" spans="2:7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2TV4CCKVFCYA-1167877901-678</_dlc_DocId>
    <_dlc_DocIdUrl xmlns="81cc8fc0-8d1e-4295-8f37-5d076116407c">
      <Url>https://www.minjusticia.gov.co/ministerio/_layouts/15/DocIdRedir.aspx?ID=2TV4CCKVFCYA-1167877901-678</Url>
      <Description>2TV4CCKVFCYA-1167877901-678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E0ED09-523B-4022-87E1-9AE1DB4472E7}"/>
</file>

<file path=customXml/itemProps2.xml><?xml version="1.0" encoding="utf-8"?>
<ds:datastoreItem xmlns:ds="http://schemas.openxmlformats.org/officeDocument/2006/customXml" ds:itemID="{77990E2D-660D-4C79-BDF6-E91A1D2E88D0}"/>
</file>

<file path=customXml/itemProps3.xml><?xml version="1.0" encoding="utf-8"?>
<ds:datastoreItem xmlns:ds="http://schemas.openxmlformats.org/officeDocument/2006/customXml" ds:itemID="{8BF6AF07-13A3-4908-8FFA-D8E41616DA94}"/>
</file>

<file path=customXml/itemProps4.xml><?xml version="1.0" encoding="utf-8"?>
<ds:datastoreItem xmlns:ds="http://schemas.openxmlformats.org/officeDocument/2006/customXml" ds:itemID="{B6562793-829C-4BC8-8B20-DF2E51D5B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2022-02-02T17:35:41Z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590a1cab-4abb-4500-8283-96eef9aab21f</vt:lpwstr>
  </property>
</Properties>
</file>