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  <definedName name="_xlnm.Print_Area" localSheetId="1">Hoja1!$A$1:$G$99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D95" i="1"/>
  <c r="C95" i="1"/>
  <c r="F94" i="1"/>
  <c r="D94" i="1"/>
  <c r="C94" i="1"/>
  <c r="F93" i="1"/>
  <c r="D93" i="1"/>
  <c r="C93" i="1"/>
  <c r="F92" i="1"/>
  <c r="D92" i="1"/>
  <c r="C92" i="1"/>
  <c r="F78" i="1"/>
  <c r="D78" i="1"/>
  <c r="C78" i="1"/>
  <c r="F77" i="1"/>
  <c r="F21" i="1" s="1"/>
  <c r="D77" i="1"/>
  <c r="D21" i="1" s="1"/>
  <c r="C77" i="1"/>
  <c r="C21" i="1" s="1"/>
  <c r="F76" i="1"/>
  <c r="D76" i="1"/>
  <c r="C76" i="1"/>
  <c r="F75" i="1"/>
  <c r="D75" i="1"/>
  <c r="C75" i="1"/>
  <c r="F74" i="1"/>
  <c r="D74" i="1"/>
  <c r="C74" i="1"/>
  <c r="F73" i="1"/>
  <c r="D73" i="1"/>
  <c r="C73" i="1"/>
  <c r="F59" i="1"/>
  <c r="D59" i="1"/>
  <c r="C59" i="1"/>
  <c r="F58" i="1"/>
  <c r="D58" i="1"/>
  <c r="C58" i="1"/>
  <c r="F57" i="1"/>
  <c r="D57" i="1"/>
  <c r="C57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6" i="1"/>
  <c r="F17" i="1"/>
  <c r="F22" i="1"/>
  <c r="F18" i="1"/>
  <c r="F91" i="1"/>
  <c r="D17" i="1"/>
  <c r="C22" i="1"/>
  <c r="C19" i="1"/>
  <c r="D22" i="1"/>
  <c r="C18" i="1"/>
  <c r="D19" i="1"/>
  <c r="C91" i="1"/>
  <c r="C17" i="1"/>
  <c r="D18" i="1"/>
  <c r="D91" i="1"/>
  <c r="E92" i="1"/>
  <c r="G92" i="1"/>
  <c r="D56" i="1"/>
  <c r="F38" i="1"/>
  <c r="F56" i="1"/>
  <c r="C38" i="1"/>
  <c r="D38" i="1"/>
  <c r="E39" i="1"/>
  <c r="G39" i="1"/>
  <c r="G58" i="1" l="1"/>
  <c r="E58" i="1"/>
  <c r="E78" i="1" l="1"/>
  <c r="E59" i="1"/>
  <c r="E57" i="1"/>
  <c r="G76" i="1" l="1"/>
  <c r="E76" i="1"/>
  <c r="D20" i="1"/>
  <c r="C20" i="1"/>
  <c r="G78" i="1"/>
  <c r="G77" i="1"/>
  <c r="G75" i="1"/>
  <c r="G73" i="1"/>
  <c r="G59" i="1"/>
  <c r="E41" i="1"/>
  <c r="G41" i="1"/>
  <c r="E40" i="1"/>
  <c r="G40" i="1"/>
  <c r="E73" i="1"/>
  <c r="F20" i="1"/>
  <c r="E93" i="1"/>
  <c r="E94" i="1"/>
  <c r="E74" i="1"/>
  <c r="E75" i="1"/>
  <c r="E77" i="1"/>
  <c r="C44" i="1"/>
  <c r="F97" i="1"/>
  <c r="D97" i="1"/>
  <c r="C97" i="1"/>
  <c r="C72" i="1"/>
  <c r="C80" i="1" s="1"/>
  <c r="F72" i="1"/>
  <c r="D72" i="1"/>
  <c r="F61" i="1"/>
  <c r="D61" i="1"/>
  <c r="C61" i="1"/>
  <c r="F44" i="1"/>
  <c r="D44" i="1"/>
  <c r="G95" i="1"/>
  <c r="G94" i="1"/>
  <c r="G93" i="1"/>
  <c r="E95" i="1"/>
  <c r="G74" i="1"/>
  <c r="G57" i="1"/>
  <c r="G42" i="1"/>
  <c r="E42" i="1"/>
  <c r="E17" i="1" l="1"/>
  <c r="G56" i="1"/>
  <c r="E20" i="1"/>
  <c r="G22" i="1"/>
  <c r="E21" i="1"/>
  <c r="E72" i="1"/>
  <c r="G61" i="1"/>
  <c r="G17" i="1"/>
  <c r="G21" i="1"/>
  <c r="G20" i="1"/>
  <c r="G72" i="1"/>
  <c r="D80" i="1"/>
  <c r="E80" i="1" s="1"/>
  <c r="F16" i="1"/>
  <c r="F24" i="1" s="1"/>
  <c r="E22" i="1"/>
  <c r="G19" i="1"/>
  <c r="G38" i="1"/>
  <c r="G18" i="1"/>
  <c r="E44" i="1"/>
  <c r="G44" i="1"/>
  <c r="C16" i="1"/>
  <c r="C24" i="1" s="1"/>
  <c r="E19" i="1"/>
  <c r="G97" i="1"/>
  <c r="E97" i="1"/>
  <c r="G91" i="1"/>
  <c r="E91" i="1"/>
  <c r="F80" i="1"/>
  <c r="G80" i="1" s="1"/>
  <c r="E56" i="1"/>
  <c r="E18" i="1"/>
  <c r="E38" i="1"/>
  <c r="D16" i="1"/>
  <c r="E61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<sst xmlns="http://schemas.openxmlformats.org/spreadsheetml/2006/main" count="1132" uniqueCount="177">
  <si>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</si>
  <si>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</si>
  <si>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</si>
  <si>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</si>
  <si>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</si>
  <si>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</si>
  <si>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</si>
  <si>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</si>
  <si>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</si>
  <si>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</si>
  <si>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</si>
  <si>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</si>
  <si>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</si>
  <si>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</si>
  <si>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</si>
  <si>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</si>
  <si>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</si>
  <si>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</si>
  <si>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</si>
  <si>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</si>
  <si>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</si>
  <si>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</si>
  <si>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</si>
  <si>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</si>
  <si>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</si>
  <si>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</si>
  <si>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</si>
  <si>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</si>
  <si>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</si>
  <si>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</si>
  <si>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</si>
  <si>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</si>
  <si>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</si>
  <si>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</si>
  <si>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</si>
  <si>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</si>
  <si>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</si>
  <si>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</si>
  <si>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</si>
  <si>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</si>
  <si>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</si>
  <si>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</si>
  <si>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</si>
  <si>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</si>
  <si>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</si>
  <si>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</si>
  <si>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</si>
  <si>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</si>
  <si>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</si>
  <si>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</si>
  <si>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</si>
  <si>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</si>
  <si>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</si>
  <si>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</si>
  <si>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</si>
  <si>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</si>
  <si>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</si>
  <si>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</si>
  <si>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</si>
  <si>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</si>
  <si>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</si>
  <si>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</si>
  <si>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</si>
  <si>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</si>
  <si>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</si>
  <si>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</si>
  <si>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</si>
  <si>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</si>
  <si>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</si>
  <si>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</si>
  <si>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</si>
  <si>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</si>
  <si>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</si>
  <si>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</si>
  <si>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</si>
  <si>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</si>
  <si>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</si>
  <si>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</si>
  <si>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</si>
  <si>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</si>
  <si>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</si>
  <si>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</si>
  <si>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</si>
  <si>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</si>
  <si>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</si>
  <si>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</si>
  <si>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</si>
  <si>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</si>
  <si>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</si>
  <si>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</si>
  <si>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</si>
  <si>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</si>
  <si>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</si>
  <si>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</si>
  <si>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</si>
  <si>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</si>
  <si>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</si>
  <si>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</si>
  <si>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</si>
  <si>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</si>
  <si>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</si>
  <si>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</si>
  <si>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</si>
  <si>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</si>
  <si>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</si>
  <si>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</si>
  <si>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</si>
  <si>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</si>
  <si>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</si>
  <si>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</si>
  <si>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</si>
  <si>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</si>
  <si>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</si>
  <si>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</si>
  <si>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</si>
  <si>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</si>
  <si>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</si>
  <si>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</si>
  <si>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</si>
  <si>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</si>
  <si>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</si>
  <si>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</si>
  <si>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</si>
  <si>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</si>
  <si>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</si>
  <si>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</si>
  <si>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</si>
  <si>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</si>
  <si>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</si>
  <si>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</si>
  <si>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</si>
  <si>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</si>
  <si>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</si>
  <si>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</si>
  <si>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</si>
  <si>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</si>
  <si>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</si>
  <si>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</si>
  <si>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</si>
  <si>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</si>
  <si>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</si>
  <si>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</si>
  <si>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</si>
  <si>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</si>
  <si>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</si>
  <si>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</si>
  <si>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</si>
  <si>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</si>
  <si>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</si>
  <si>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</si>
  <si>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</si>
  <si>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</si>
  <si>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</si>
  <si>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</si>
  <si>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</si>
  <si>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</si>
  <si>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</si>
  <si>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</si>
  <si>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</si>
  <si>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</si>
  <si>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</si>
  <si>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</si>
  <si>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</si>
  <si>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</si>
  <si>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</si>
  <si>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</si>
  <si>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</si>
  <si>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</si>
  <si>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</si>
  <si>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</si>
  <si>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</si>
  <si>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</si>
  <si>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</si>
  <si>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</si>
  <si>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AUXILIO FUNERARIO (OTRAS PRESTACIONES DE JUBILACIÓN)</t>
  </si>
  <si>
    <t>Reservas Presupuestales a 31 de Diciembre del 2022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</si>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</sst>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46</xdr:row>
      <xdr:rowOff>0</xdr:rowOff>
    </xdr:from>
    <xdr:to>
      <xdr:col>2</xdr:col>
      <xdr:colOff>714375</xdr:colOff>
      <xdr:row>52</xdr:row>
      <xdr:rowOff>28575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63</xdr:row>
      <xdr:rowOff>28575</xdr:rowOff>
    </xdr:from>
    <xdr:to>
      <xdr:col>2</xdr:col>
      <xdr:colOff>800100</xdr:colOff>
      <xdr:row>67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83</xdr:row>
      <xdr:rowOff>119065</xdr:rowOff>
    </xdr:from>
    <xdr:to>
      <xdr:col>2</xdr:col>
      <xdr:colOff>332246</xdr:colOff>
      <xdr:row>87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workbookViewId="0">
      <selection sqref="A1:V73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51" t="s">
        <v>15</v>
      </c>
      <c r="B1" s="51">
        <v>2022</v>
      </c>
      <c r="C1" s="52" t="s">
        <v>16</v>
      </c>
      <c r="D1" s="52" t="s">
        <v>16</v>
      </c>
      <c r="E1" s="52" t="s">
        <v>16</v>
      </c>
      <c r="F1" s="52" t="s">
        <v>16</v>
      </c>
      <c r="G1" s="52" t="s">
        <v>16</v>
      </c>
      <c r="H1" s="52" t="s">
        <v>16</v>
      </c>
      <c r="I1" s="52" t="s">
        <v>16</v>
      </c>
      <c r="J1" s="52" t="s">
        <v>16</v>
      </c>
      <c r="K1" s="52" t="s">
        <v>16</v>
      </c>
      <c r="L1" s="52" t="s">
        <v>16</v>
      </c>
      <c r="M1" s="52" t="s">
        <v>16</v>
      </c>
      <c r="N1" s="52" t="s">
        <v>16</v>
      </c>
      <c r="O1" s="52" t="s">
        <v>16</v>
      </c>
      <c r="P1" s="52" t="s">
        <v>16</v>
      </c>
      <c r="Q1" s="52" t="s">
        <v>16</v>
      </c>
      <c r="R1" s="52" t="s">
        <v>16</v>
      </c>
      <c r="S1" s="52" t="s">
        <v>16</v>
      </c>
      <c r="T1" s="52" t="s">
        <v>16</v>
      </c>
      <c r="U1" s="52" t="s">
        <v>16</v>
      </c>
      <c r="V1" s="52" t="s">
        <v>16</v>
      </c>
    </row>
    <row r="2" spans="1:22" x14ac:dyDescent="0.25">
      <c r="A2" s="51" t="s">
        <v>17</v>
      </c>
      <c r="B2" s="51" t="s">
        <v>152</v>
      </c>
      <c r="C2" s="52" t="s">
        <v>16</v>
      </c>
      <c r="D2" s="52" t="s">
        <v>16</v>
      </c>
      <c r="E2" s="52" t="s">
        <v>16</v>
      </c>
      <c r="F2" s="52" t="s">
        <v>16</v>
      </c>
      <c r="G2" s="52" t="s">
        <v>16</v>
      </c>
      <c r="H2" s="52" t="s">
        <v>16</v>
      </c>
      <c r="I2" s="52" t="s">
        <v>16</v>
      </c>
      <c r="J2" s="52" t="s">
        <v>16</v>
      </c>
      <c r="K2" s="52" t="s">
        <v>16</v>
      </c>
      <c r="L2" s="52" t="s">
        <v>16</v>
      </c>
      <c r="M2" s="52" t="s">
        <v>16</v>
      </c>
      <c r="N2" s="52" t="s">
        <v>16</v>
      </c>
      <c r="O2" s="52" t="s">
        <v>16</v>
      </c>
      <c r="P2" s="52" t="s">
        <v>16</v>
      </c>
      <c r="Q2" s="52" t="s">
        <v>16</v>
      </c>
      <c r="R2" s="52" t="s">
        <v>16</v>
      </c>
      <c r="S2" s="52" t="s">
        <v>16</v>
      </c>
      <c r="T2" s="52" t="s">
        <v>16</v>
      </c>
      <c r="U2" s="52" t="s">
        <v>16</v>
      </c>
      <c r="V2" s="52" t="s">
        <v>16</v>
      </c>
    </row>
    <row r="3" spans="1:22" x14ac:dyDescent="0.25">
      <c r="A3" s="51" t="s">
        <v>18</v>
      </c>
      <c r="B3" s="51" t="s">
        <v>176</v>
      </c>
      <c r="C3" s="52" t="s">
        <v>16</v>
      </c>
      <c r="D3" s="52" t="s">
        <v>16</v>
      </c>
      <c r="E3" s="52" t="s">
        <v>16</v>
      </c>
      <c r="F3" s="52" t="s">
        <v>16</v>
      </c>
      <c r="G3" s="52" t="s">
        <v>16</v>
      </c>
      <c r="H3" s="52" t="s">
        <v>16</v>
      </c>
      <c r="I3" s="52" t="s">
        <v>16</v>
      </c>
      <c r="J3" s="52" t="s">
        <v>16</v>
      </c>
      <c r="K3" s="52" t="s">
        <v>16</v>
      </c>
      <c r="L3" s="52" t="s">
        <v>16</v>
      </c>
      <c r="M3" s="52" t="s">
        <v>16</v>
      </c>
      <c r="N3" s="52" t="s">
        <v>16</v>
      </c>
      <c r="O3" s="52" t="s">
        <v>16</v>
      </c>
      <c r="P3" s="52" t="s">
        <v>16</v>
      </c>
      <c r="Q3" s="52" t="s">
        <v>16</v>
      </c>
      <c r="R3" s="52" t="s">
        <v>16</v>
      </c>
      <c r="S3" s="52" t="s">
        <v>16</v>
      </c>
      <c r="T3" s="52" t="s">
        <v>16</v>
      </c>
      <c r="U3" s="52" t="s">
        <v>16</v>
      </c>
      <c r="V3" s="52" t="s">
        <v>16</v>
      </c>
    </row>
    <row r="4" spans="1:22" ht="24" x14ac:dyDescent="0.25">
      <c r="A4" s="51" t="s">
        <v>19</v>
      </c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1" t="s">
        <v>32</v>
      </c>
      <c r="O4" s="51" t="s">
        <v>33</v>
      </c>
      <c r="P4" s="51" t="s">
        <v>34</v>
      </c>
      <c r="Q4" s="51" t="s">
        <v>153</v>
      </c>
      <c r="R4" s="51" t="s">
        <v>154</v>
      </c>
      <c r="S4" s="51" t="s">
        <v>35</v>
      </c>
      <c r="T4" s="51" t="s">
        <v>36</v>
      </c>
      <c r="U4" s="51" t="s">
        <v>37</v>
      </c>
      <c r="V4" s="51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3">
        <v>488824000</v>
      </c>
      <c r="T5" s="53">
        <v>488824000</v>
      </c>
      <c r="U5" s="53">
        <v>488824000</v>
      </c>
      <c r="V5" s="53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3">
        <v>454543420</v>
      </c>
      <c r="T6" s="53">
        <v>454543420</v>
      </c>
      <c r="U6" s="53">
        <v>454543420</v>
      </c>
      <c r="V6" s="53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3">
        <v>1337572564.1900001</v>
      </c>
      <c r="T7" s="53">
        <v>848577662.42999995</v>
      </c>
      <c r="U7" s="53">
        <v>848577662.42999995</v>
      </c>
      <c r="V7" s="53">
        <v>848577662.42999995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3">
        <v>11589055</v>
      </c>
      <c r="T8" s="53">
        <v>11589055</v>
      </c>
      <c r="U8" s="53">
        <v>11589055</v>
      </c>
      <c r="V8" s="53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3">
        <v>59690897</v>
      </c>
      <c r="T9" s="53">
        <v>2191640</v>
      </c>
      <c r="U9" s="53">
        <v>2191640</v>
      </c>
      <c r="V9" s="53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3">
        <v>3795976147</v>
      </c>
      <c r="T10" s="53">
        <v>3795976147</v>
      </c>
      <c r="U10" s="53">
        <v>3795976147</v>
      </c>
      <c r="V10" s="53">
        <v>3795976147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3">
        <v>686220220</v>
      </c>
      <c r="T11" s="53">
        <v>686220220</v>
      </c>
      <c r="U11" s="53">
        <v>686220220</v>
      </c>
      <c r="V11" s="53">
        <v>686220220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3">
        <v>255824800</v>
      </c>
      <c r="T12" s="53">
        <v>255824800</v>
      </c>
      <c r="U12" s="53">
        <v>255824800</v>
      </c>
      <c r="V12" s="53">
        <v>255824800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3">
        <v>140000000</v>
      </c>
      <c r="T13" s="53">
        <v>140000000</v>
      </c>
      <c r="U13" s="53">
        <v>140000000</v>
      </c>
      <c r="V13" s="53">
        <v>140000000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3">
        <v>748750000</v>
      </c>
      <c r="T14" s="53">
        <v>748750000</v>
      </c>
      <c r="U14" s="53">
        <v>748750000</v>
      </c>
      <c r="V14" s="53">
        <v>748750000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3">
        <v>121162666</v>
      </c>
      <c r="T15" s="53">
        <v>121162666</v>
      </c>
      <c r="U15" s="53">
        <v>121162666</v>
      </c>
      <c r="V15" s="53">
        <v>121162666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3">
        <v>50000000</v>
      </c>
      <c r="T16" s="53">
        <v>50000000</v>
      </c>
      <c r="U16" s="53">
        <v>50000000</v>
      </c>
      <c r="V16" s="53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3">
        <v>1184319265.45</v>
      </c>
      <c r="T17" s="53">
        <v>1184319264.45</v>
      </c>
      <c r="U17" s="53">
        <v>1184319264.45</v>
      </c>
      <c r="V17" s="53">
        <v>1184319264.45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3">
        <v>133548000</v>
      </c>
      <c r="T18" s="53">
        <v>133548000</v>
      </c>
      <c r="U18" s="53">
        <v>133548000</v>
      </c>
      <c r="V18" s="53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3">
        <v>405555747</v>
      </c>
      <c r="T19" s="53">
        <v>405555747</v>
      </c>
      <c r="U19" s="53">
        <v>405555747</v>
      </c>
      <c r="V19" s="53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3">
        <v>611587147.59000003</v>
      </c>
      <c r="T20" s="53">
        <v>611587147.59000003</v>
      </c>
      <c r="U20" s="53">
        <v>611587147.59000003</v>
      </c>
      <c r="V20" s="53">
        <v>611587147.59000003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3">
        <v>651463962</v>
      </c>
      <c r="T21" s="53">
        <v>651463962</v>
      </c>
      <c r="U21" s="53">
        <v>651463962</v>
      </c>
      <c r="V21" s="53">
        <v>651463962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3">
        <v>1126900000</v>
      </c>
      <c r="T22" s="53">
        <v>1126900000</v>
      </c>
      <c r="U22" s="53">
        <v>1126900000</v>
      </c>
      <c r="V22" s="53">
        <v>1126900000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3">
        <v>5467113478.6800003</v>
      </c>
      <c r="T23" s="53">
        <v>5466716077.6800003</v>
      </c>
      <c r="U23" s="53">
        <v>5466716077.6800003</v>
      </c>
      <c r="V23" s="53">
        <v>5466716077.6800003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3">
        <v>438711736.74000001</v>
      </c>
      <c r="T24" s="53">
        <v>438711736.74000001</v>
      </c>
      <c r="U24" s="53">
        <v>438711736.74000001</v>
      </c>
      <c r="V24" s="53">
        <v>438711736.74000001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3">
        <v>528279457.29000002</v>
      </c>
      <c r="T25" s="53">
        <v>528279457.29000002</v>
      </c>
      <c r="U25" s="53">
        <v>528279457.29000002</v>
      </c>
      <c r="V25" s="53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174</v>
      </c>
      <c r="Q26" s="46" t="s">
        <v>16</v>
      </c>
      <c r="R26" s="46" t="s">
        <v>16</v>
      </c>
      <c r="S26" s="53">
        <v>4389015</v>
      </c>
      <c r="T26" s="53">
        <v>4389015</v>
      </c>
      <c r="U26" s="53">
        <v>4389015</v>
      </c>
      <c r="V26" s="53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3">
        <v>943968667.75999999</v>
      </c>
      <c r="T27" s="53">
        <v>943968667.75999999</v>
      </c>
      <c r="U27" s="53">
        <v>943968667.75999999</v>
      </c>
      <c r="V27" s="53">
        <v>943968667.75999999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3">
        <v>9701647227</v>
      </c>
      <c r="T28" s="53">
        <v>9701647227</v>
      </c>
      <c r="U28" s="53">
        <v>9701647227</v>
      </c>
      <c r="V28" s="53">
        <v>9701647227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3">
        <v>1753117439.26</v>
      </c>
      <c r="T29" s="53">
        <v>1753117439.26</v>
      </c>
      <c r="U29" s="53">
        <v>1753117439.26</v>
      </c>
      <c r="V29" s="53">
        <v>1753117439.26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3">
        <v>9148109927.2900009</v>
      </c>
      <c r="T30" s="53">
        <v>9148109927.2900009</v>
      </c>
      <c r="U30" s="53">
        <v>9148109927.2900009</v>
      </c>
      <c r="V30" s="53">
        <v>9148109927.2900009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3">
        <v>17895200</v>
      </c>
      <c r="T31" s="53">
        <v>17895200</v>
      </c>
      <c r="U31" s="53">
        <v>17895200</v>
      </c>
      <c r="V31" s="53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3">
        <v>99238622.989999995</v>
      </c>
      <c r="T32" s="53">
        <v>99238622.989999995</v>
      </c>
      <c r="U32" s="53">
        <v>99238622.989999995</v>
      </c>
      <c r="V32" s="53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3">
        <v>2726370508.0500002</v>
      </c>
      <c r="T33" s="53">
        <v>2726370508.0500002</v>
      </c>
      <c r="U33" s="53">
        <v>2726370508.0500002</v>
      </c>
      <c r="V33" s="53">
        <v>2726370508.0500002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3">
        <v>2472330221.8899999</v>
      </c>
      <c r="T34" s="53">
        <v>338907488.88999999</v>
      </c>
      <c r="U34" s="53">
        <v>338907488.88999999</v>
      </c>
      <c r="V34" s="53">
        <v>338907488.88999999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3">
        <v>10967481</v>
      </c>
      <c r="T35" s="53">
        <v>10967481</v>
      </c>
      <c r="U35" s="53">
        <v>10967481</v>
      </c>
      <c r="V35" s="53">
        <v>10967481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3">
        <v>1987600</v>
      </c>
      <c r="T36" s="53">
        <v>1987600</v>
      </c>
      <c r="U36" s="53">
        <v>1987600</v>
      </c>
      <c r="V36" s="53">
        <v>1987600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3">
        <v>315514199.37</v>
      </c>
      <c r="T37" s="53">
        <v>315514199.37</v>
      </c>
      <c r="U37" s="53">
        <v>315514199.37</v>
      </c>
      <c r="V37" s="53">
        <v>315514199.37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3">
        <v>699961049</v>
      </c>
      <c r="T38" s="53">
        <v>699961049</v>
      </c>
      <c r="U38" s="53">
        <v>699961049</v>
      </c>
      <c r="V38" s="53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3">
        <v>67597200</v>
      </c>
      <c r="T39" s="53">
        <v>67597200</v>
      </c>
      <c r="U39" s="53">
        <v>67597200</v>
      </c>
      <c r="V39" s="53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3">
        <v>85309471.530000001</v>
      </c>
      <c r="T40" s="53">
        <v>85309471.530000001</v>
      </c>
      <c r="U40" s="53">
        <v>85309471.530000001</v>
      </c>
      <c r="V40" s="53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3">
        <v>9089198353.3099995</v>
      </c>
      <c r="T41" s="53">
        <v>9089198353.3099995</v>
      </c>
      <c r="U41" s="53">
        <v>9089198353.3099995</v>
      </c>
      <c r="V41" s="53">
        <v>9089198353.3099995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3">
        <v>360484735.50999999</v>
      </c>
      <c r="T42" s="53">
        <v>360484735.50999999</v>
      </c>
      <c r="U42" s="53">
        <v>360484735.50999999</v>
      </c>
      <c r="V42" s="53">
        <v>360484735.50999999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3">
        <v>787328519.26999998</v>
      </c>
      <c r="T43" s="53">
        <v>787328519.26999998</v>
      </c>
      <c r="U43" s="53">
        <v>787328519.26999998</v>
      </c>
      <c r="V43" s="53">
        <v>787328519.26999998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3">
        <v>92828927</v>
      </c>
      <c r="T44" s="53">
        <v>92828927</v>
      </c>
      <c r="U44" s="53">
        <v>92828927</v>
      </c>
      <c r="V44" s="53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3">
        <v>57674543.079999998</v>
      </c>
      <c r="T45" s="53">
        <v>57674543.079999998</v>
      </c>
      <c r="U45" s="53">
        <v>57674543.079999998</v>
      </c>
      <c r="V45" s="53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3">
        <v>16336290703.35</v>
      </c>
      <c r="T46" s="53">
        <v>16336290703.35</v>
      </c>
      <c r="U46" s="53">
        <v>16336290703.35</v>
      </c>
      <c r="V46" s="53">
        <v>16336290703.35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3">
        <v>1052673613.3</v>
      </c>
      <c r="T47" s="53">
        <v>1052673613.3</v>
      </c>
      <c r="U47" s="53">
        <v>1052673613.3</v>
      </c>
      <c r="V47" s="53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3">
        <v>3201681622.9099998</v>
      </c>
      <c r="T48" s="53">
        <v>3201681622.9099998</v>
      </c>
      <c r="U48" s="53">
        <v>3201677108.9099998</v>
      </c>
      <c r="V48" s="53">
        <v>3201677108.9099998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3">
        <v>221238175.08000001</v>
      </c>
      <c r="T49" s="53">
        <v>221238175.08000001</v>
      </c>
      <c r="U49" s="53">
        <v>220989775.08000001</v>
      </c>
      <c r="V49" s="53">
        <v>220989775.08000001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3">
        <v>68111864</v>
      </c>
      <c r="T50" s="53">
        <v>68111864</v>
      </c>
      <c r="U50" s="53">
        <v>68111864</v>
      </c>
      <c r="V50" s="53">
        <v>68111864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3">
        <v>358399800</v>
      </c>
      <c r="T51" s="53">
        <v>358399800</v>
      </c>
      <c r="U51" s="53">
        <v>358399800</v>
      </c>
      <c r="V51" s="53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3">
        <v>140000000</v>
      </c>
      <c r="T52" s="53">
        <v>140000000</v>
      </c>
      <c r="U52" s="53">
        <v>140000000</v>
      </c>
      <c r="V52" s="53">
        <v>140000000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3">
        <v>32390030.399999999</v>
      </c>
      <c r="T53" s="53">
        <v>32390030.399999999</v>
      </c>
      <c r="U53" s="53">
        <v>32390030.399999999</v>
      </c>
      <c r="V53" s="53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3">
        <v>79361016.230000004</v>
      </c>
      <c r="T54" s="53">
        <v>79361016.230000004</v>
      </c>
      <c r="U54" s="53">
        <v>79361016.230000004</v>
      </c>
      <c r="V54" s="53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3">
        <v>8615475</v>
      </c>
      <c r="T55" s="53">
        <v>8615475</v>
      </c>
      <c r="U55" s="53">
        <v>8615475</v>
      </c>
      <c r="V55" s="53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3">
        <v>42734808</v>
      </c>
      <c r="T56" s="53">
        <v>42734808</v>
      </c>
      <c r="U56" s="53">
        <v>42734808</v>
      </c>
      <c r="V56" s="53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3">
        <v>0</v>
      </c>
      <c r="T57" s="53">
        <v>0</v>
      </c>
      <c r="U57" s="53">
        <v>0</v>
      </c>
      <c r="V57" s="53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3">
        <v>1066007423.65</v>
      </c>
      <c r="T58" s="53">
        <v>1066007423.65</v>
      </c>
      <c r="U58" s="53">
        <v>1066007423.65</v>
      </c>
      <c r="V58" s="53">
        <v>1066007423.65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3">
        <v>6518645903.5</v>
      </c>
      <c r="T59" s="53">
        <v>6518645903.5</v>
      </c>
      <c r="U59" s="53">
        <v>6518645903.5</v>
      </c>
      <c r="V59" s="53">
        <v>6518645903.5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3">
        <v>5929258151.29</v>
      </c>
      <c r="T60" s="53">
        <v>5760662694.8199997</v>
      </c>
      <c r="U60" s="53">
        <v>5760662694.8199997</v>
      </c>
      <c r="V60" s="53">
        <v>5760662694.8199997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3">
        <v>501109465.54000002</v>
      </c>
      <c r="T61" s="53">
        <v>501109465.54000002</v>
      </c>
      <c r="U61" s="53">
        <v>501109465.54000002</v>
      </c>
      <c r="V61" s="53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3">
        <v>81945574537</v>
      </c>
      <c r="T62" s="53">
        <v>441261200</v>
      </c>
      <c r="U62" s="53">
        <v>441261200</v>
      </c>
      <c r="V62" s="53">
        <v>441261200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3">
        <v>11930945325</v>
      </c>
      <c r="T63" s="53">
        <v>11930945325</v>
      </c>
      <c r="U63" s="53">
        <v>11930945325</v>
      </c>
      <c r="V63" s="53">
        <v>11930945325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3">
        <v>154317788608.66</v>
      </c>
      <c r="T64" s="53">
        <v>141696597954.92999</v>
      </c>
      <c r="U64" s="53">
        <v>141696597954.92999</v>
      </c>
      <c r="V64" s="53">
        <v>141696597954.92999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3">
        <v>0</v>
      </c>
      <c r="T65" s="53">
        <v>0</v>
      </c>
      <c r="U65" s="53">
        <v>0</v>
      </c>
      <c r="V65" s="53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3">
        <v>500930953.14999998</v>
      </c>
      <c r="T66" s="53">
        <v>500930953.14999998</v>
      </c>
      <c r="U66" s="53">
        <v>500930953.14999998</v>
      </c>
      <c r="V66" s="53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3">
        <v>1015652487</v>
      </c>
      <c r="T67" s="53">
        <v>618924207</v>
      </c>
      <c r="U67" s="53">
        <v>618924207</v>
      </c>
      <c r="V67" s="53">
        <v>618924207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3">
        <v>245320254555.42001</v>
      </c>
      <c r="T68" s="53">
        <v>242095900728.57999</v>
      </c>
      <c r="U68" s="53">
        <v>242095900728.57999</v>
      </c>
      <c r="V68" s="53">
        <v>242095900728.57999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3">
        <v>64064678656.510002</v>
      </c>
      <c r="T69" s="53">
        <v>52635244446.970001</v>
      </c>
      <c r="U69" s="53">
        <v>52635244446.970001</v>
      </c>
      <c r="V69" s="53">
        <v>52635244446.970001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3">
        <v>3266772323</v>
      </c>
      <c r="T70" s="53">
        <v>3266772323</v>
      </c>
      <c r="U70" s="53">
        <v>3266772323</v>
      </c>
      <c r="V70" s="53">
        <v>3266772323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3">
        <v>1761193068</v>
      </c>
      <c r="T71" s="53">
        <v>1761193068</v>
      </c>
      <c r="U71" s="53">
        <v>1761193068</v>
      </c>
      <c r="V71" s="53">
        <v>1761193068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3">
        <v>507752614</v>
      </c>
      <c r="T72" s="53">
        <v>507752614</v>
      </c>
      <c r="U72" s="53">
        <v>507752614</v>
      </c>
      <c r="V72" s="53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3">
        <v>657321612652.23999</v>
      </c>
      <c r="T73" s="53">
        <v>545296682594.90002</v>
      </c>
      <c r="U73" s="53">
        <v>545296429680.90002</v>
      </c>
      <c r="V73" s="53">
        <v>545296429680.90002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98"/>
  <sheetViews>
    <sheetView showGridLines="0" tabSelected="1" view="pageBreakPreview" zoomScale="91" zoomScaleNormal="80" zoomScaleSheetLayoutView="91" workbookViewId="0">
      <selection activeCell="A83" sqref="A83:XFD85"/>
    </sheetView>
  </sheetViews>
  <sheetFormatPr baseColWidth="10" defaultRowHeight="15" x14ac:dyDescent="0.25"/>
  <cols>
    <col min="1" max="1" width="6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49" t="s">
        <v>175</v>
      </c>
      <c r="E8" s="49"/>
      <c r="F8" s="49"/>
      <c r="G8" s="49"/>
    </row>
    <row r="12" spans="2:7" s="11" customFormat="1" ht="21" customHeight="1" x14ac:dyDescent="0.35">
      <c r="B12" s="50" t="s">
        <v>0</v>
      </c>
      <c r="C12" s="50"/>
      <c r="D12" s="50"/>
      <c r="E12" s="50"/>
      <c r="F12" s="50"/>
      <c r="G12" s="50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309610268699.39996</v>
      </c>
      <c r="D16" s="15">
        <f>+D17+D18+D19+D20+D21</f>
        <v>214769277692.43997</v>
      </c>
      <c r="E16" s="31">
        <f>+D16/C16</f>
        <v>0.69367620975439637</v>
      </c>
      <c r="F16" s="15">
        <f>+F17+F18+F19+F20+F21</f>
        <v>214769024778.43997</v>
      </c>
      <c r="G16" s="31">
        <f>+F16/C16</f>
        <v>0.69367539287580549</v>
      </c>
    </row>
    <row r="17" spans="2:7" s="1" customFormat="1" ht="18" customHeight="1" x14ac:dyDescent="0.25">
      <c r="B17" s="18" t="s">
        <v>7</v>
      </c>
      <c r="C17" s="28">
        <f>+C39+C73+C92</f>
        <v>868643563.37</v>
      </c>
      <c r="D17" s="28">
        <f>+D39+D73+D92</f>
        <v>868643563.37</v>
      </c>
      <c r="E17" s="32">
        <f>+D17/C17</f>
        <v>1</v>
      </c>
      <c r="F17" s="28">
        <f>+F39+F73+F92</f>
        <v>868643563.37</v>
      </c>
      <c r="G17" s="32">
        <f>+F17/C17</f>
        <v>1</v>
      </c>
    </row>
    <row r="18" spans="2:7" s="1" customFormat="1" ht="18" customHeight="1" x14ac:dyDescent="0.25">
      <c r="B18" s="18" t="s">
        <v>12</v>
      </c>
      <c r="C18" s="28">
        <f>+C40+C57+C74+C93</f>
        <v>33682281465.23</v>
      </c>
      <c r="D18" s="28">
        <f>+D40+D57+D74+D93</f>
        <v>33024293706</v>
      </c>
      <c r="E18" s="32">
        <f t="shared" ref="E18:E21" si="0">+D18/C18</f>
        <v>0.98046486964045965</v>
      </c>
      <c r="F18" s="28">
        <f>+F40+F57+F74+F93</f>
        <v>33024293706</v>
      </c>
      <c r="G18" s="32">
        <f t="shared" ref="G18:G21" si="1">+F18/C18</f>
        <v>0.98046486964045965</v>
      </c>
    </row>
    <row r="19" spans="2:7" s="1" customFormat="1" ht="18" customHeight="1" x14ac:dyDescent="0.25">
      <c r="B19" s="18" t="s">
        <v>13</v>
      </c>
      <c r="C19" s="28">
        <f>+C41+C58+C75+C94</f>
        <v>271568312008.81</v>
      </c>
      <c r="D19" s="28">
        <f>+D41+D58+D75+D94</f>
        <v>177385308761.07999</v>
      </c>
      <c r="E19" s="32">
        <f t="shared" si="0"/>
        <v>0.65318853826850531</v>
      </c>
      <c r="F19" s="28">
        <f>+F41+F58+F75+F94</f>
        <v>177385308761.07999</v>
      </c>
      <c r="G19" s="32">
        <f t="shared" si="1"/>
        <v>0.65318853826850531</v>
      </c>
    </row>
    <row r="20" spans="2:7" s="21" customFormat="1" ht="24.95" customHeight="1" x14ac:dyDescent="0.25">
      <c r="B20" s="18" t="s">
        <v>8</v>
      </c>
      <c r="C20" s="28">
        <f t="shared" ref="C20:D20" si="2">+C76</f>
        <v>3422919797.9899998</v>
      </c>
      <c r="D20" s="28">
        <f t="shared" si="2"/>
        <v>3422919797.9899998</v>
      </c>
      <c r="E20" s="32">
        <f t="shared" si="0"/>
        <v>1</v>
      </c>
      <c r="F20" s="28">
        <f>+F76</f>
        <v>3422666883.9899998</v>
      </c>
      <c r="G20" s="32">
        <f t="shared" si="1"/>
        <v>0.99992611161963285</v>
      </c>
    </row>
    <row r="21" spans="2:7" s="1" customFormat="1" ht="30" customHeight="1" x14ac:dyDescent="0.3">
      <c r="B21" s="19" t="s">
        <v>14</v>
      </c>
      <c r="C21" s="30">
        <f>+C77</f>
        <v>68111864</v>
      </c>
      <c r="D21" s="30">
        <f>+D77</f>
        <v>68111864</v>
      </c>
      <c r="E21" s="32">
        <f t="shared" si="0"/>
        <v>1</v>
      </c>
      <c r="F21" s="28">
        <f>+F77</f>
        <v>68111864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+C42+C59+C78+C95</f>
        <v>347711343952.83997</v>
      </c>
      <c r="D22" s="15">
        <f>+D42+D59+D78+D95</f>
        <v>330527404902.45996</v>
      </c>
      <c r="E22" s="31">
        <f>+D22/C22</f>
        <v>0.95057987221518248</v>
      </c>
      <c r="F22" s="15">
        <f>+F42+F59+F78+F95</f>
        <v>330527404902.45996</v>
      </c>
      <c r="G22" s="31">
        <f>+F22/C22</f>
        <v>0.95057987221518248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657321612652.23999</v>
      </c>
      <c r="D24" s="17">
        <f>+D22+D16</f>
        <v>545296682594.8999</v>
      </c>
      <c r="E24" s="34">
        <f>+D24/C24</f>
        <v>0.82957363959884345</v>
      </c>
      <c r="F24" s="17">
        <f>+F22+F16</f>
        <v>545296429680.8999</v>
      </c>
      <c r="G24" s="34">
        <f>+F24/C24</f>
        <v>0.82957325483437638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49" t="s">
        <v>175</v>
      </c>
      <c r="E32" s="49"/>
      <c r="F32" s="49"/>
      <c r="G32" s="49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6834416303.1900005</v>
      </c>
      <c r="D38" s="23">
        <f>+D39+D40+D41</f>
        <v>6287922144.4300003</v>
      </c>
      <c r="E38" s="35">
        <f>+D38/C38</f>
        <v>0.92003791772167565</v>
      </c>
      <c r="F38" s="23">
        <f>+F39+F40+F41</f>
        <v>6287922144.4300003</v>
      </c>
      <c r="G38" s="35">
        <f>+F38/C38</f>
        <v>0.92003791772167565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1803705039.1900001</v>
      </c>
      <c r="D40" s="29">
        <f>SUM('REP_EPG034_EjecucionPresupu (2'!T6:T8)</f>
        <v>1314710137.4299998</v>
      </c>
      <c r="E40" s="36">
        <f>+D40/C40</f>
        <v>0.72889419770119623</v>
      </c>
      <c r="F40" s="29">
        <f>SUM('REP_EPG034_EjecucionPresupu (2'!V6:V8)</f>
        <v>1314710137.4299998</v>
      </c>
      <c r="G40" s="36">
        <f>+F40/C40</f>
        <v>0.72889419770119623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4484388007</v>
      </c>
      <c r="E41" s="36">
        <f>+D41/C41</f>
        <v>0.98734022804666421</v>
      </c>
      <c r="F41" s="29">
        <f>SUM('REP_EPG034_EjecucionPresupu (2'!V9:V11)</f>
        <v>4484388007</v>
      </c>
      <c r="G41" s="36">
        <f>+F41/C41</f>
        <v>0.98734022804666421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4302211587.04</v>
      </c>
      <c r="E42" s="35">
        <f>+D42/C42</f>
        <v>0.99999999976756138</v>
      </c>
      <c r="F42" s="24">
        <f>SUM('REP_EPG034_EjecucionPresupu (2'!V12:V21)</f>
        <v>4302211587.04</v>
      </c>
      <c r="G42" s="35">
        <f>+F42/C42</f>
        <v>0.99999999976756138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11136627891.23</v>
      </c>
      <c r="D44" s="26">
        <f>+D42+D38</f>
        <v>10590133731.470001</v>
      </c>
      <c r="E44" s="38">
        <f>+D44/C44</f>
        <v>0.95092821946665218</v>
      </c>
      <c r="F44" s="26">
        <f>+F42+F38</f>
        <v>10590133731.470001</v>
      </c>
      <c r="G44" s="38">
        <f>+F44/C44</f>
        <v>0.95092821946665218</v>
      </c>
    </row>
    <row r="49" spans="2:7" ht="24" x14ac:dyDescent="0.35">
      <c r="C49" s="13"/>
      <c r="D49" s="49" t="s">
        <v>175</v>
      </c>
      <c r="E49" s="49"/>
      <c r="F49" s="49"/>
      <c r="G49" s="49"/>
    </row>
    <row r="53" spans="2:7" ht="16.5" x14ac:dyDescent="0.3">
      <c r="B53" s="2"/>
      <c r="C53" s="2"/>
      <c r="D53" s="2"/>
      <c r="E53" s="2"/>
      <c r="F53" s="2"/>
      <c r="G53" s="2"/>
    </row>
    <row r="54" spans="2:7" ht="21" customHeight="1" x14ac:dyDescent="0.25">
      <c r="B54" s="10" t="s">
        <v>1</v>
      </c>
      <c r="C54" s="10" t="s">
        <v>2</v>
      </c>
      <c r="D54" s="10" t="s">
        <v>4</v>
      </c>
      <c r="E54" s="10" t="s">
        <v>11</v>
      </c>
      <c r="F54" s="10" t="s">
        <v>5</v>
      </c>
      <c r="G54" s="10" t="s">
        <v>11</v>
      </c>
    </row>
    <row r="55" spans="2:7" ht="6" customHeight="1" x14ac:dyDescent="0.3">
      <c r="B55" s="4"/>
      <c r="C55" s="4"/>
      <c r="D55" s="4"/>
      <c r="E55" s="4"/>
      <c r="F55" s="4"/>
      <c r="G55" s="4"/>
    </row>
    <row r="56" spans="2:7" ht="18" x14ac:dyDescent="0.25">
      <c r="B56" s="14" t="s">
        <v>6</v>
      </c>
      <c r="C56" s="27">
        <f>+C57+C58</f>
        <v>7565393687.71</v>
      </c>
      <c r="D56" s="27">
        <f>+D57+D58</f>
        <v>7564996286.71</v>
      </c>
      <c r="E56" s="31">
        <f>+D56/C56</f>
        <v>0.99994747120686589</v>
      </c>
      <c r="F56" s="27">
        <f>+F57+F58</f>
        <v>7564996286.71</v>
      </c>
      <c r="G56" s="31">
        <f>+F56/C56</f>
        <v>0.99994747120686589</v>
      </c>
    </row>
    <row r="57" spans="2:7" ht="18" customHeight="1" x14ac:dyDescent="0.25">
      <c r="B57" s="18" t="s">
        <v>12</v>
      </c>
      <c r="C57" s="28">
        <f>SUM('REP_EPG034_EjecucionPresupu (2'!S22:S25)</f>
        <v>7561004672.71</v>
      </c>
      <c r="D57" s="28">
        <f>SUM('REP_EPG034_EjecucionPresupu (2'!T22:T25)</f>
        <v>7560607271.71</v>
      </c>
      <c r="E57" s="32">
        <f>+D57/C57</f>
        <v>0.99994744071493114</v>
      </c>
      <c r="F57" s="28">
        <f>SUM('REP_EPG034_EjecucionPresupu (2'!V22:V25)</f>
        <v>7560607271.71</v>
      </c>
      <c r="G57" s="32">
        <f t="shared" ref="G57:G58" si="3">+F57/C57</f>
        <v>0.99994744071493114</v>
      </c>
    </row>
    <row r="58" spans="2:7" ht="18" customHeight="1" x14ac:dyDescent="0.25">
      <c r="B58" s="18" t="s">
        <v>13</v>
      </c>
      <c r="C58" s="28">
        <f>SUM('REP_EPG034_EjecucionPresupu (2'!S26)</f>
        <v>4389015</v>
      </c>
      <c r="D58" s="28">
        <f>SUM('REP_EPG034_EjecucionPresupu (2'!T26)</f>
        <v>4389015</v>
      </c>
      <c r="E58" s="32">
        <f>+D58/C58</f>
        <v>1</v>
      </c>
      <c r="F58" s="28">
        <f>SUM('REP_EPG034_EjecucionPresupu (2'!V26)</f>
        <v>4389015</v>
      </c>
      <c r="G58" s="32">
        <f t="shared" si="3"/>
        <v>1</v>
      </c>
    </row>
    <row r="59" spans="2:7" ht="18" x14ac:dyDescent="0.25">
      <c r="B59" s="14" t="s">
        <v>9</v>
      </c>
      <c r="C59" s="15">
        <f>SUM('REP_EPG034_EjecucionPresupu (2'!S27:S34)</f>
        <v>26862677814.240002</v>
      </c>
      <c r="D59" s="15">
        <f>SUM('REP_EPG034_EjecucionPresupu (2'!T27:T34)</f>
        <v>24729255081.240002</v>
      </c>
      <c r="E59" s="31">
        <f>+D59/C59</f>
        <v>0.92058041466480067</v>
      </c>
      <c r="F59" s="15">
        <f>SUM('REP_EPG034_EjecucionPresupu (2'!V27:V34)</f>
        <v>24729255081.240002</v>
      </c>
      <c r="G59" s="31">
        <f>+F59/C59</f>
        <v>0.92058041466480067</v>
      </c>
    </row>
    <row r="60" spans="2:7" ht="6" customHeight="1" x14ac:dyDescent="0.3">
      <c r="B60" s="4"/>
      <c r="C60" s="4"/>
      <c r="D60" s="4"/>
      <c r="E60" s="33"/>
      <c r="F60" s="4"/>
      <c r="G60" s="33"/>
    </row>
    <row r="61" spans="2:7" ht="18" x14ac:dyDescent="0.25">
      <c r="B61" s="16" t="s">
        <v>10</v>
      </c>
      <c r="C61" s="17">
        <f>+C56+C59</f>
        <v>34428071501.950005</v>
      </c>
      <c r="D61" s="17">
        <f>+D59+D56</f>
        <v>32294251367.950001</v>
      </c>
      <c r="E61" s="34">
        <f>+D61/C61</f>
        <v>0.93802092185502917</v>
      </c>
      <c r="F61" s="17">
        <f>+F59+F56</f>
        <v>32294251367.950001</v>
      </c>
      <c r="G61" s="34">
        <f>+F61/C61</f>
        <v>0.93802092185502917</v>
      </c>
    </row>
    <row r="66" spans="2:7" ht="24" x14ac:dyDescent="0.35">
      <c r="B66" s="6"/>
      <c r="C66" s="13"/>
      <c r="D66" s="49" t="s">
        <v>175</v>
      </c>
      <c r="E66" s="49"/>
      <c r="F66" s="49"/>
      <c r="G66" s="49"/>
    </row>
    <row r="70" spans="2:7" x14ac:dyDescent="0.25">
      <c r="B70" s="7" t="s">
        <v>1</v>
      </c>
      <c r="C70" s="7" t="s">
        <v>2</v>
      </c>
      <c r="D70" s="7" t="s">
        <v>4</v>
      </c>
      <c r="E70" s="7" t="s">
        <v>3</v>
      </c>
      <c r="F70" s="7" t="s">
        <v>5</v>
      </c>
      <c r="G70" s="7" t="s">
        <v>3</v>
      </c>
    </row>
    <row r="71" spans="2:7" ht="6" customHeight="1" x14ac:dyDescent="0.3">
      <c r="B71" s="8"/>
      <c r="C71" s="8"/>
      <c r="D71" s="8"/>
      <c r="E71" s="8"/>
      <c r="F71" s="8"/>
      <c r="G71" s="8"/>
    </row>
    <row r="72" spans="2:7" ht="18" x14ac:dyDescent="0.25">
      <c r="B72" s="22" t="s">
        <v>6</v>
      </c>
      <c r="C72" s="23">
        <f>+C73+C74+C75+C76+C77</f>
        <v>32448848057.709999</v>
      </c>
      <c r="D72" s="23">
        <f>+D73+D74+D75+D76+D77</f>
        <v>32448848057.709999</v>
      </c>
      <c r="E72" s="35">
        <f>+D72/C72</f>
        <v>1</v>
      </c>
      <c r="F72" s="23">
        <f>+F73+F74+F75+F76+F77</f>
        <v>32448595143.709999</v>
      </c>
      <c r="G72" s="35">
        <f>+F72/C72</f>
        <v>0.99999220576337411</v>
      </c>
    </row>
    <row r="73" spans="2:7" ht="18" customHeight="1" x14ac:dyDescent="0.25">
      <c r="B73" s="18" t="s">
        <v>7</v>
      </c>
      <c r="C73" s="29">
        <f>SUM('REP_EPG034_EjecucionPresupu (2'!S35:S37)</f>
        <v>328469280.37</v>
      </c>
      <c r="D73" s="29">
        <f>SUM('REP_EPG034_EjecucionPresupu (2'!T35:T37)</f>
        <v>328469280.37</v>
      </c>
      <c r="E73" s="39">
        <f>+D73/C73</f>
        <v>1</v>
      </c>
      <c r="F73" s="29">
        <f>SUM('REP_EPG034_EjecucionPresupu (2'!V35:V37)</f>
        <v>328469280.37</v>
      </c>
      <c r="G73" s="39">
        <f t="shared" ref="G73:G78" si="4">+F73/C73</f>
        <v>1</v>
      </c>
    </row>
    <row r="74" spans="2:7" ht="18" customHeight="1" x14ac:dyDescent="0.25">
      <c r="B74" s="18" t="s">
        <v>12</v>
      </c>
      <c r="C74" s="29">
        <f>SUM('REP_EPG034_EjecucionPresupu (2'!S38:S42)</f>
        <v>10302550809.35</v>
      </c>
      <c r="D74" s="29">
        <f>SUM('REP_EPG034_EjecucionPresupu (2'!T38:T42)</f>
        <v>10302550809.35</v>
      </c>
      <c r="E74" s="39">
        <f t="shared" ref="E74:E77" si="5">+D74/C74</f>
        <v>1</v>
      </c>
      <c r="F74" s="29">
        <f>SUM('REP_EPG034_EjecucionPresupu (2'!V38:V42)</f>
        <v>10302550809.35</v>
      </c>
      <c r="G74" s="39">
        <f t="shared" si="4"/>
        <v>1</v>
      </c>
    </row>
    <row r="75" spans="2:7" ht="18" customHeight="1" x14ac:dyDescent="0.25">
      <c r="B75" s="18" t="s">
        <v>13</v>
      </c>
      <c r="C75" s="29">
        <f>SUM('REP_EPG034_EjecucionPresupu (2'!S43:S47)</f>
        <v>18326796306</v>
      </c>
      <c r="D75" s="29">
        <f>SUM('REP_EPG034_EjecucionPresupu (2'!T43:T47)</f>
        <v>18326796306</v>
      </c>
      <c r="E75" s="39">
        <f t="shared" si="5"/>
        <v>1</v>
      </c>
      <c r="F75" s="29">
        <f>SUM('REP_EPG034_EjecucionPresupu (2'!V43:V47)</f>
        <v>18326796306</v>
      </c>
      <c r="G75" s="39">
        <f t="shared" si="4"/>
        <v>1</v>
      </c>
    </row>
    <row r="76" spans="2:7" ht="24.95" customHeight="1" x14ac:dyDescent="0.25">
      <c r="B76" s="18" t="s">
        <v>8</v>
      </c>
      <c r="C76" s="41">
        <f>SUM('REP_EPG034_EjecucionPresupu (2'!S48:S49)</f>
        <v>3422919797.9899998</v>
      </c>
      <c r="D76" s="41">
        <f>SUM('REP_EPG034_EjecucionPresupu (2'!T48:T49)</f>
        <v>3422919797.9899998</v>
      </c>
      <c r="E76" s="39">
        <f t="shared" si="5"/>
        <v>1</v>
      </c>
      <c r="F76" s="41">
        <f>SUM('REP_EPG034_EjecucionPresupu (2'!V48:V49)</f>
        <v>3422666883.9899998</v>
      </c>
      <c r="G76" s="39">
        <f t="shared" si="4"/>
        <v>0.99992611161963285</v>
      </c>
    </row>
    <row r="77" spans="2:7" ht="30" customHeight="1" x14ac:dyDescent="0.3">
      <c r="B77" s="19" t="s">
        <v>14</v>
      </c>
      <c r="C77" s="20">
        <f>SUM('REP_EPG034_EjecucionPresupu (2'!S50)</f>
        <v>68111864</v>
      </c>
      <c r="D77" s="20">
        <f>SUM('REP_EPG034_EjecucionPresupu (2'!T50)</f>
        <v>68111864</v>
      </c>
      <c r="E77" s="39">
        <f t="shared" si="5"/>
        <v>1</v>
      </c>
      <c r="F77" s="20">
        <f>SUM('REP_EPG034_EjecucionPresupu (2'!V50)</f>
        <v>68111864</v>
      </c>
      <c r="G77" s="39">
        <f t="shared" si="4"/>
        <v>1</v>
      </c>
    </row>
    <row r="78" spans="2:7" ht="18" x14ac:dyDescent="0.25">
      <c r="B78" s="22" t="s">
        <v>9</v>
      </c>
      <c r="C78" s="24">
        <f>SUM('REP_EPG034_EjecucionPresupu (2'!S51:S54)</f>
        <v>610150846.63</v>
      </c>
      <c r="D78" s="24">
        <f>SUM('REP_EPG034_EjecucionPresupu (2'!T51:T54)</f>
        <v>610150846.63</v>
      </c>
      <c r="E78" s="35">
        <f>+D78/C78</f>
        <v>1</v>
      </c>
      <c r="F78" s="24">
        <f>SUM('REP_EPG034_EjecucionPresupu (2'!V51:V54)</f>
        <v>610150846.63</v>
      </c>
      <c r="G78" s="35">
        <f t="shared" si="4"/>
        <v>1</v>
      </c>
    </row>
    <row r="79" spans="2:7" ht="6" customHeight="1" x14ac:dyDescent="0.3">
      <c r="B79" s="8"/>
      <c r="C79" s="8"/>
      <c r="D79" s="9"/>
      <c r="E79" s="37"/>
      <c r="F79" s="9"/>
      <c r="G79" s="37"/>
    </row>
    <row r="80" spans="2:7" ht="18" x14ac:dyDescent="0.25">
      <c r="B80" s="25" t="s">
        <v>10</v>
      </c>
      <c r="C80" s="26">
        <f>+C78+C72</f>
        <v>33058998904.34</v>
      </c>
      <c r="D80" s="26">
        <f>+D78+D72</f>
        <v>33058998904.34</v>
      </c>
      <c r="E80" s="38">
        <f>+D80/C80</f>
        <v>1</v>
      </c>
      <c r="F80" s="26">
        <f>+F78+F72</f>
        <v>33058745990.34</v>
      </c>
      <c r="G80" s="38">
        <f>+F80/C80</f>
        <v>0.99999234961709726</v>
      </c>
    </row>
    <row r="84" spans="2:7" ht="24" x14ac:dyDescent="0.35">
      <c r="C84" s="13"/>
      <c r="D84" s="49" t="s">
        <v>175</v>
      </c>
      <c r="E84" s="49"/>
      <c r="F84" s="49"/>
      <c r="G84" s="49"/>
    </row>
    <row r="88" spans="2:7" ht="16.5" x14ac:dyDescent="0.3">
      <c r="B88" s="2"/>
      <c r="C88" s="2"/>
      <c r="D88" s="2"/>
      <c r="E88" s="2"/>
      <c r="F88" s="2"/>
      <c r="G88" s="2"/>
    </row>
    <row r="89" spans="2:7" ht="22.5" customHeight="1" x14ac:dyDescent="0.25">
      <c r="B89" s="10" t="s">
        <v>1</v>
      </c>
      <c r="C89" s="7" t="s">
        <v>2</v>
      </c>
      <c r="D89" s="7" t="s">
        <v>4</v>
      </c>
      <c r="E89" s="7" t="s">
        <v>3</v>
      </c>
      <c r="F89" s="7" t="s">
        <v>5</v>
      </c>
      <c r="G89" s="7" t="s">
        <v>3</v>
      </c>
    </row>
    <row r="90" spans="2:7" ht="6" customHeight="1" x14ac:dyDescent="0.3">
      <c r="B90" s="4"/>
      <c r="C90" s="4"/>
      <c r="D90" s="4"/>
      <c r="E90" s="4"/>
      <c r="F90" s="4"/>
      <c r="G90" s="4"/>
    </row>
    <row r="91" spans="2:7" ht="18" x14ac:dyDescent="0.25">
      <c r="B91" s="14" t="s">
        <v>6</v>
      </c>
      <c r="C91" s="27">
        <f>+C92+C93+C94</f>
        <v>262761610650.79001</v>
      </c>
      <c r="D91" s="27">
        <f>+D92+D93+D94</f>
        <v>168467511203.59</v>
      </c>
      <c r="E91" s="31">
        <f>+D91/C91</f>
        <v>0.64114202522332375</v>
      </c>
      <c r="F91" s="27">
        <f>+F92+F93+F94</f>
        <v>168467511203.59</v>
      </c>
      <c r="G91" s="31">
        <f>+F91/C91</f>
        <v>0.64114202522332375</v>
      </c>
    </row>
    <row r="92" spans="2:7" ht="18" customHeight="1" x14ac:dyDescent="0.25">
      <c r="B92" s="18" t="s">
        <v>7</v>
      </c>
      <c r="C92" s="28">
        <f>SUM('REP_EPG034_EjecucionPresupu (2'!S55:S57)</f>
        <v>51350283</v>
      </c>
      <c r="D92" s="28">
        <f>SUM('REP_EPG034_EjecucionPresupu (2'!T55:T57)</f>
        <v>51350283</v>
      </c>
      <c r="E92" s="32">
        <f t="shared" ref="E92" si="6">+D92/C92</f>
        <v>1</v>
      </c>
      <c r="F92" s="28">
        <f>SUM('REP_EPG034_EjecucionPresupu (2'!V55:V57)</f>
        <v>51350283</v>
      </c>
      <c r="G92" s="32">
        <f>+F92/C92</f>
        <v>1</v>
      </c>
    </row>
    <row r="93" spans="2:7" ht="18" customHeight="1" x14ac:dyDescent="0.25">
      <c r="B93" s="18" t="s">
        <v>12</v>
      </c>
      <c r="C93" s="28">
        <f>SUM('REP_EPG034_EjecucionPresupu (2'!S58:S61)</f>
        <v>14015020943.98</v>
      </c>
      <c r="D93" s="28">
        <f>SUM('REP_EPG034_EjecucionPresupu (2'!T58:T61)</f>
        <v>13846425487.51</v>
      </c>
      <c r="E93" s="32">
        <f t="shared" ref="E93:E94" si="7">+D93/C93</f>
        <v>0.9879703742760072</v>
      </c>
      <c r="F93" s="28">
        <f>SUM('REP_EPG034_EjecucionPresupu (2'!V58:V61)</f>
        <v>13846425487.51</v>
      </c>
      <c r="G93" s="32">
        <f>+F93/C93</f>
        <v>0.9879703742760072</v>
      </c>
    </row>
    <row r="94" spans="2:7" ht="18" customHeight="1" x14ac:dyDescent="0.25">
      <c r="B94" s="18" t="s">
        <v>13</v>
      </c>
      <c r="C94" s="28">
        <f>SUM('REP_EPG034_EjecucionPresupu (2'!S62:S66)</f>
        <v>248695239423.81</v>
      </c>
      <c r="D94" s="28">
        <f>SUM('REP_EPG034_EjecucionPresupu (2'!T62:T66)</f>
        <v>154569735433.07999</v>
      </c>
      <c r="E94" s="32">
        <f t="shared" si="7"/>
        <v>0.62152269497074064</v>
      </c>
      <c r="F94" s="28">
        <f>SUM('REP_EPG034_EjecucionPresupu (2'!V62:V66)</f>
        <v>154569735433.07999</v>
      </c>
      <c r="G94" s="32">
        <f>+F94/C94</f>
        <v>0.62152269497074064</v>
      </c>
    </row>
    <row r="95" spans="2:7" ht="18" x14ac:dyDescent="0.25">
      <c r="B95" s="14" t="s">
        <v>9</v>
      </c>
      <c r="C95" s="15">
        <f>SUM('REP_EPG034_EjecucionPresupu (2'!S67:S72)</f>
        <v>315936303703.92999</v>
      </c>
      <c r="D95" s="15">
        <f>SUM('REP_EPG034_EjecucionPresupu (2'!T67:T72)</f>
        <v>300885787387.54999</v>
      </c>
      <c r="E95" s="31">
        <f>+D95/C95</f>
        <v>0.95236218142729134</v>
      </c>
      <c r="F95" s="15">
        <f>SUM('REP_EPG034_EjecucionPresupu (2'!V67:V72)</f>
        <v>300885787387.54999</v>
      </c>
      <c r="G95" s="31">
        <f>+F95/C95</f>
        <v>0.95236218142729134</v>
      </c>
    </row>
    <row r="96" spans="2:7" ht="6" customHeight="1" x14ac:dyDescent="0.3">
      <c r="B96" s="4"/>
      <c r="C96" s="4"/>
      <c r="D96" s="4"/>
      <c r="E96" s="33"/>
      <c r="F96" s="4"/>
      <c r="G96" s="33"/>
    </row>
    <row r="97" spans="2:7" ht="18" x14ac:dyDescent="0.25">
      <c r="B97" s="16" t="s">
        <v>10</v>
      </c>
      <c r="C97" s="17">
        <f>+C95+C91</f>
        <v>578697914354.71997</v>
      </c>
      <c r="D97" s="17">
        <f>+D95+D91</f>
        <v>469353298591.14001</v>
      </c>
      <c r="E97" s="34">
        <f>+D97/C97</f>
        <v>0.81105061371180986</v>
      </c>
      <c r="F97" s="17">
        <f>+F95+F91</f>
        <v>469353298591.14001</v>
      </c>
      <c r="G97" s="34">
        <f>+F97/C97</f>
        <v>0.81105061371180986</v>
      </c>
    </row>
    <row r="98" spans="2:7" x14ac:dyDescent="0.25">
      <c r="E98" s="40"/>
    </row>
  </sheetData>
  <mergeCells count="6">
    <mergeCell ref="D84:G84"/>
    <mergeCell ref="D8:G8"/>
    <mergeCell ref="D32:G32"/>
    <mergeCell ref="D66:G66"/>
    <mergeCell ref="B12:G12"/>
    <mergeCell ref="D49:G49"/>
  </mergeCells>
  <pageMargins left="0.7" right="0.7" top="0.75" bottom="0.75" header="0.3" footer="0.3"/>
  <pageSetup paperSize="9" scale="48" orientation="portrait" r:id="rId1"/>
  <ignoredErrors>
    <ignoredError sqref="D23:E23 E38 E56 D79:D80 F79:F80 E91 E16:E17 E22 E95:E97 E18:E20 E24 E21 E80 E44 E61 E7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2TV4CCKVFCYA-1167877901-1034</_dlc_DocId>
    <_dlc_DocIdUrl xmlns="81cc8fc0-8d1e-4295-8f37-5d076116407c">
      <Url>https://www.minjusticia.gov.co/ministerio/_layouts/15/DocIdRedir.aspx?ID=2TV4CCKVFCYA-1167877901-1034</Url>
      <Description>2TV4CCKVFCYA-1167877901-1034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D014B1-8884-4BA9-880D-15972AF63A77}"/>
</file>

<file path=customXml/itemProps2.xml><?xml version="1.0" encoding="utf-8"?>
<ds:datastoreItem xmlns:ds="http://schemas.openxmlformats.org/officeDocument/2006/customXml" ds:itemID="{6342E1BC-8401-40C6-AA3E-E9760D4F5C93}"/>
</file>

<file path=customXml/itemProps3.xml><?xml version="1.0" encoding="utf-8"?>
<ds:datastoreItem xmlns:ds="http://schemas.openxmlformats.org/officeDocument/2006/customXml" ds:itemID="{937A1023-8F3A-42C8-BCA1-4B15F747CBAC}"/>
</file>

<file path=customXml/itemProps4.xml><?xml version="1.0" encoding="utf-8"?>
<ds:datastoreItem xmlns:ds="http://schemas.openxmlformats.org/officeDocument/2006/customXml" ds:itemID="{BFE3A51E-443E-4921-8852-C9EEB074D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2023-02-01T01:20:37Z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0cacd654-b2aa-4675-bd7c-1386c62ed138</vt:lpwstr>
  </property>
</Properties>
</file>