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worksheets/sheet5.xml" ContentType="application/vnd.openxmlformats-officedocument.spreadsheetml.worksheet+xml"/>
  <Override PartName="/xl/drawings/drawing3.xml" ContentType="application/vnd.openxmlformats-officedocument.drawing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6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core0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6" Type="http://schemas.openxmlformats.org/officeDocument/2006/relationships/custom-properties" Target="docProps/custom.xml"/><Relationship Id="rId5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RPAB\Desktop\CENTRO DINAMICO\"/>
    </mc:Choice>
  </mc:AlternateContent>
  <bookViews>
    <workbookView xWindow="240" yWindow="120" windowWidth="15480" windowHeight="7050" activeTab="1"/>
  </bookViews>
  <sheets>
    <sheet name="Consolidado minjusticia" sheetId="4" r:id="rId1"/>
    <sheet name="Fmto Minjusticia" sheetId="27" r:id="rId2"/>
    <sheet name="Inversion" sheetId="7" r:id="rId3"/>
    <sheet name="Entidades" sheetId="8" r:id="rId4"/>
    <sheet name="Sector" sheetId="9" r:id="rId5"/>
    <sheet name="Hoja1" sheetId="2" r:id="rId6"/>
  </sheets>
  <externalReferences>
    <externalReference r:id="rId7"/>
    <externalReference r:id="rId8"/>
  </externalReferences>
  <calcPr calcId="152511"/>
</workbook>
</file>

<file path=xl/calcChain.xml><?xml version="1.0" encoding="utf-8"?>
<calcChain xmlns="http://schemas.openxmlformats.org/spreadsheetml/2006/main">
  <c r="I23" i="7" l="1"/>
  <c r="I20" i="7"/>
  <c r="I19" i="7"/>
  <c r="I18" i="7"/>
  <c r="I17" i="7"/>
  <c r="I14" i="7"/>
  <c r="I13" i="7"/>
  <c r="G23" i="7"/>
  <c r="G20" i="7"/>
  <c r="G19" i="7"/>
  <c r="G18" i="7"/>
  <c r="G17" i="7"/>
  <c r="G14" i="7"/>
  <c r="G13" i="7"/>
  <c r="E23" i="7"/>
  <c r="E14" i="7"/>
  <c r="E13" i="7"/>
  <c r="E12" i="7"/>
  <c r="E18" i="7"/>
  <c r="E19" i="7"/>
  <c r="E20" i="7"/>
  <c r="E17" i="7"/>
  <c r="I16" i="9"/>
  <c r="I15" i="9"/>
  <c r="I14" i="9"/>
  <c r="G16" i="9"/>
  <c r="G15" i="9"/>
  <c r="G14" i="9"/>
  <c r="E16" i="9"/>
  <c r="E15" i="9"/>
  <c r="E14" i="9"/>
  <c r="C10" i="27"/>
  <c r="D16" i="27"/>
  <c r="E16" i="27"/>
  <c r="F16" i="27"/>
  <c r="G16" i="27"/>
  <c r="H16" i="27"/>
  <c r="I16" i="27"/>
  <c r="J16" i="27"/>
  <c r="F18" i="27"/>
  <c r="H18" i="27"/>
  <c r="J18" i="27"/>
  <c r="F19" i="27"/>
  <c r="H19" i="27"/>
  <c r="J19" i="27"/>
  <c r="F20" i="27"/>
  <c r="H20" i="27"/>
  <c r="J20" i="27"/>
  <c r="F21" i="27"/>
  <c r="H21" i="27"/>
  <c r="J21" i="27"/>
  <c r="F22" i="27"/>
  <c r="H22" i="27"/>
  <c r="J22" i="27"/>
  <c r="D24" i="27"/>
  <c r="F24" i="27" s="1"/>
  <c r="E24" i="27"/>
  <c r="G24" i="27"/>
  <c r="G14" i="27" s="1"/>
  <c r="H24" i="27"/>
  <c r="I24" i="27"/>
  <c r="F26" i="27"/>
  <c r="H26" i="27"/>
  <c r="J26" i="27"/>
  <c r="F27" i="27"/>
  <c r="H27" i="27"/>
  <c r="J27" i="27"/>
  <c r="F28" i="27"/>
  <c r="H28" i="27"/>
  <c r="J28" i="27"/>
  <c r="F29" i="27"/>
  <c r="H29" i="27"/>
  <c r="J29" i="27"/>
  <c r="D31" i="27"/>
  <c r="H31" i="27" s="1"/>
  <c r="E31" i="27"/>
  <c r="F31" i="27" s="1"/>
  <c r="G31" i="27"/>
  <c r="I31" i="27"/>
  <c r="I14" i="27" s="1"/>
  <c r="F33" i="27"/>
  <c r="H33" i="27"/>
  <c r="J33" i="27"/>
  <c r="F34" i="27"/>
  <c r="H34" i="27"/>
  <c r="J34" i="27"/>
  <c r="F35" i="27"/>
  <c r="H35" i="27"/>
  <c r="J35" i="27"/>
  <c r="F36" i="27"/>
  <c r="H36" i="27"/>
  <c r="J36" i="27"/>
  <c r="F37" i="27"/>
  <c r="H37" i="27"/>
  <c r="J37" i="27"/>
  <c r="F38" i="27"/>
  <c r="H38" i="27"/>
  <c r="J38" i="27"/>
  <c r="F39" i="27"/>
  <c r="H39" i="27"/>
  <c r="J39" i="27"/>
  <c r="F40" i="27"/>
  <c r="H40" i="27"/>
  <c r="J40" i="27"/>
  <c r="F41" i="27"/>
  <c r="H41" i="27"/>
  <c r="J41" i="27"/>
  <c r="F42" i="27"/>
  <c r="H42" i="27"/>
  <c r="J42" i="27"/>
  <c r="H14" i="27" l="1"/>
  <c r="J14" i="27"/>
  <c r="E14" i="27"/>
  <c r="F14" i="27" s="1"/>
  <c r="D14" i="27"/>
  <c r="J24" i="27"/>
  <c r="J31" i="27"/>
  <c r="I19" i="8"/>
  <c r="I15" i="8"/>
  <c r="I16" i="8"/>
  <c r="I14" i="8"/>
  <c r="I12" i="7"/>
  <c r="I16" i="4" l="1"/>
  <c r="F15" i="7" l="1"/>
  <c r="G12" i="7" l="1"/>
  <c r="H89" i="8" l="1"/>
  <c r="H97" i="8" s="1"/>
  <c r="F89" i="8"/>
  <c r="B85" i="8"/>
  <c r="H69" i="8"/>
  <c r="H77" i="8" s="1"/>
  <c r="F69" i="8"/>
  <c r="F77" i="8" s="1"/>
  <c r="D69" i="8"/>
  <c r="D77" i="8" s="1"/>
  <c r="C69" i="8"/>
  <c r="B65" i="8"/>
  <c r="H51" i="8"/>
  <c r="F51" i="8"/>
  <c r="F59" i="8" s="1"/>
  <c r="D51" i="8"/>
  <c r="C51" i="8"/>
  <c r="C59" i="8" s="1"/>
  <c r="B47" i="8"/>
  <c r="H31" i="8"/>
  <c r="H39" i="8" s="1"/>
  <c r="F31" i="8"/>
  <c r="F39" i="8" s="1"/>
  <c r="D31" i="8"/>
  <c r="D39" i="8" s="1"/>
  <c r="C31" i="8"/>
  <c r="B27" i="8"/>
  <c r="H13" i="8"/>
  <c r="H21" i="8" s="1"/>
  <c r="F13" i="8"/>
  <c r="D13" i="8"/>
  <c r="D21" i="8" s="1"/>
  <c r="C13" i="8"/>
  <c r="C21" i="8" s="1"/>
  <c r="B9" i="8"/>
  <c r="D11" i="2"/>
  <c r="E11" i="2"/>
  <c r="F11" i="2"/>
  <c r="C11" i="2"/>
  <c r="D6" i="2"/>
  <c r="E6" i="2"/>
  <c r="F6" i="2"/>
  <c r="C6" i="2"/>
  <c r="H52" i="7"/>
  <c r="F52" i="7"/>
  <c r="D52" i="7"/>
  <c r="C52" i="7"/>
  <c r="H48" i="7"/>
  <c r="F48" i="7"/>
  <c r="D48" i="7"/>
  <c r="C48" i="7"/>
  <c r="H45" i="7"/>
  <c r="F45" i="7"/>
  <c r="D45" i="7"/>
  <c r="C45" i="7"/>
  <c r="H42" i="7"/>
  <c r="F42" i="7"/>
  <c r="D42" i="7"/>
  <c r="C42" i="7"/>
  <c r="H36" i="7"/>
  <c r="F36" i="7"/>
  <c r="D36" i="7"/>
  <c r="C36" i="7"/>
  <c r="H32" i="7"/>
  <c r="F32" i="7"/>
  <c r="D32" i="7"/>
  <c r="C32" i="7"/>
  <c r="H24" i="7"/>
  <c r="F24" i="7"/>
  <c r="D24" i="7"/>
  <c r="C24" i="7"/>
  <c r="H21" i="7"/>
  <c r="F21" i="7"/>
  <c r="D21" i="7"/>
  <c r="C21" i="7"/>
  <c r="H15" i="7"/>
  <c r="D15" i="7"/>
  <c r="C15" i="7"/>
  <c r="G15" i="7" s="1"/>
  <c r="E21" i="7" l="1"/>
  <c r="E36" i="7"/>
  <c r="E45" i="7"/>
  <c r="E52" i="7"/>
  <c r="I15" i="7"/>
  <c r="I21" i="7"/>
  <c r="I36" i="7"/>
  <c r="I42" i="7"/>
  <c r="I45" i="7"/>
  <c r="I48" i="7"/>
  <c r="I52" i="7"/>
  <c r="E42" i="7"/>
  <c r="E48" i="7"/>
  <c r="E15" i="7"/>
  <c r="G21" i="7"/>
  <c r="G36" i="7"/>
  <c r="G42" i="7"/>
  <c r="G45" i="7"/>
  <c r="G48" i="7"/>
  <c r="G52" i="7"/>
  <c r="I32" i="7"/>
  <c r="G32" i="7"/>
  <c r="E32" i="7"/>
  <c r="I24" i="7"/>
  <c r="G24" i="7"/>
  <c r="E24" i="7"/>
  <c r="F53" i="7"/>
  <c r="H53" i="7"/>
  <c r="F13" i="9"/>
  <c r="F21" i="9" s="1"/>
  <c r="D13" i="9"/>
  <c r="D21" i="9" s="1"/>
  <c r="C13" i="9"/>
  <c r="C21" i="9" s="1"/>
  <c r="H13" i="9"/>
  <c r="H21" i="9" s="1"/>
  <c r="G69" i="8"/>
  <c r="E69" i="8"/>
  <c r="I69" i="8"/>
  <c r="E51" i="8"/>
  <c r="G59" i="8"/>
  <c r="I51" i="8"/>
  <c r="G31" i="8"/>
  <c r="I31" i="8"/>
  <c r="E31" i="8"/>
  <c r="G13" i="8"/>
  <c r="E21" i="8"/>
  <c r="I21" i="8"/>
  <c r="E13" i="8"/>
  <c r="I13" i="8"/>
  <c r="F21" i="8"/>
  <c r="G21" i="8" s="1"/>
  <c r="C39" i="8"/>
  <c r="I39" i="8" s="1"/>
  <c r="G51" i="8"/>
  <c r="D59" i="8"/>
  <c r="E59" i="8" s="1"/>
  <c r="H59" i="8"/>
  <c r="I59" i="8" s="1"/>
  <c r="F97" i="8"/>
  <c r="C77" i="8"/>
  <c r="E77" i="8" s="1"/>
  <c r="C53" i="7"/>
  <c r="D53" i="7"/>
  <c r="I53" i="7" l="1"/>
  <c r="G53" i="7"/>
  <c r="E53" i="7"/>
  <c r="G21" i="9"/>
  <c r="E13" i="9"/>
  <c r="I13" i="9"/>
  <c r="E21" i="9"/>
  <c r="G13" i="9"/>
  <c r="I21" i="9"/>
  <c r="G77" i="8"/>
  <c r="G39" i="8"/>
  <c r="I77" i="8"/>
  <c r="E39" i="8"/>
  <c r="D54" i="4" l="1"/>
  <c r="I19" i="4"/>
  <c r="G19" i="4"/>
  <c r="E19" i="4"/>
  <c r="G16" i="4"/>
  <c r="E16" i="4"/>
  <c r="F13" i="4"/>
  <c r="F21" i="4" s="1"/>
  <c r="B9" i="4"/>
  <c r="C89" i="8" l="1"/>
  <c r="G89" i="8" s="1"/>
  <c r="D89" i="8"/>
  <c r="D97" i="8" s="1"/>
  <c r="E89" i="8" l="1"/>
  <c r="C97" i="8"/>
  <c r="G97" i="8" s="1"/>
  <c r="I89" i="8"/>
  <c r="I97" i="8" l="1"/>
  <c r="E97" i="8"/>
  <c r="E14" i="4" l="1"/>
  <c r="G14" i="4"/>
  <c r="I14" i="4" l="1"/>
  <c r="H13" i="4"/>
  <c r="H21" i="4" s="1"/>
  <c r="G15" i="4"/>
  <c r="I15" i="4"/>
  <c r="E15" i="4"/>
  <c r="C13" i="4"/>
  <c r="D13" i="4"/>
  <c r="I13" i="4" l="1"/>
  <c r="E13" i="4"/>
  <c r="D21" i="4"/>
  <c r="C21" i="4"/>
  <c r="G13" i="4"/>
  <c r="I21" i="4" l="1"/>
  <c r="G21" i="4"/>
  <c r="E21" i="4"/>
</calcChain>
</file>

<file path=xl/sharedStrings.xml><?xml version="1.0" encoding="utf-8"?>
<sst xmlns="http://schemas.openxmlformats.org/spreadsheetml/2006/main" count="195" uniqueCount="84">
  <si>
    <t>APOYO FORTALECIMIENTO INSTITUCIONAL PARA LA ATENCION A LAS VICTIMAS</t>
  </si>
  <si>
    <t>ACTUALIZACION E IMPLEMENTACION DEL SISTEMA UNICO DE INFORMACION NORMATIVA - SUIN</t>
  </si>
  <si>
    <t>Consolidado Minjusticia</t>
  </si>
  <si>
    <t>Descripción</t>
  </si>
  <si>
    <t>Apropiación Vigente</t>
  </si>
  <si>
    <t>Compromiso</t>
  </si>
  <si>
    <t>%</t>
  </si>
  <si>
    <t>Obligado</t>
  </si>
  <si>
    <t>Pagos</t>
  </si>
  <si>
    <t>Funcionamiento</t>
  </si>
  <si>
    <t>Gastos de Personal</t>
  </si>
  <si>
    <t>Gastos Generales</t>
  </si>
  <si>
    <t>Transferencias</t>
  </si>
  <si>
    <t>Inversión</t>
  </si>
  <si>
    <t>Total</t>
  </si>
  <si>
    <t>Gastos de Funcionamiento</t>
  </si>
  <si>
    <t>Impuestos y multas</t>
  </si>
  <si>
    <t>Seguimiento al cumplimiento de la sentencia T-025 de 2004 poblacion desplazada</t>
  </si>
  <si>
    <t>Cuota de auditaje contranal</t>
  </si>
  <si>
    <t>Fondo para la lucha contra las drogas</t>
  </si>
  <si>
    <t>Acuerdo de cooperacion entre el instituto latinoamericano de las naciones unidas para la prevencion del delito y el tratamiento del delincuente - ILANUD (ley 43 de 1989)</t>
  </si>
  <si>
    <t>Tratado constitutivo de la conferencia de ministros de justicia de los paises iberoamericanos (ley 176 de 1994)</t>
  </si>
  <si>
    <t>Organizacion para la cooperacion y el desarrollo economico OCDE-articulo 47 ley 1450 de 2011</t>
  </si>
  <si>
    <t>Sentencias y conciliaciones</t>
  </si>
  <si>
    <t>Gastos de Inversión</t>
  </si>
  <si>
    <t>Nombre del Proyecto</t>
  </si>
  <si>
    <t>OFICINA DE ASUNTOS INTERNACIONALES</t>
  </si>
  <si>
    <t>Apoyo fortalecimiento institucional para la atencion a las victimas</t>
  </si>
  <si>
    <t>Apoyo institucional para el sistema de justicia penal</t>
  </si>
  <si>
    <t>Apoyo al programa de fortalecimiento del acceso a la justicia en colombia - donacion AECID a nivel   nacional</t>
  </si>
  <si>
    <t>Total  Asuntos Internacionales</t>
  </si>
  <si>
    <t>DIRECCION DE JUSTICIA FORMAL Y JURISDICCIONAL</t>
  </si>
  <si>
    <t>Investigacion sociojuridica para la formulacion de politica publica en materia de justicia</t>
  </si>
  <si>
    <t>Apoyo al fortalecimiento de la educación y profesión juridica en colombia</t>
  </si>
  <si>
    <t>Fortalecimiento de las comisarias de familia en colombia  nacional</t>
  </si>
  <si>
    <t>Actualizacion e implementacion del mapa de la justicia II</t>
  </si>
  <si>
    <t>Total  Justicia Formal y Jurisdiccional</t>
  </si>
  <si>
    <t>DIRECCION DEL DESARROLLO Y ORDENAMIENTO JURIDICO</t>
  </si>
  <si>
    <t>Actualizacion e implementacion del sistema unico de informacion normativa - SUIN</t>
  </si>
  <si>
    <t>Total Desarrollo y Ordenamiento Juridico</t>
  </si>
  <si>
    <t>DIRECCION DE METODOS ALTERNATIVOS DE SOLUCION DE CONFLICTOS</t>
  </si>
  <si>
    <t>Mejoramiento asistencia tecnica y apoyo al programa nacional de centros de convivencia ciudadana en los municpios donde opera el programa</t>
  </si>
  <si>
    <t>Implantacion de la justicia en equidad para brindar apoyo tecnico y operativo a las comunidades que lo requieran en el territorio nacional</t>
  </si>
  <si>
    <t>Implantacion , asistencia y apoyo de las casas de justicia</t>
  </si>
  <si>
    <t>Apoyo al fortalecimiento e institucionalizacion de la conciliacion extrajudicial en derecho</t>
  </si>
  <si>
    <t>Apoyo al fortalecimiento e institucionalizacion del arbitraje en colombia</t>
  </si>
  <si>
    <t>Servicio de resolucion pacifica de conflictos para pobres II</t>
  </si>
  <si>
    <t>Total  MASC</t>
  </si>
  <si>
    <t>DIRECCION DE JUSTICIA TRANSICIONAL</t>
  </si>
  <si>
    <t>Mantenimiento sostenibilidad y soporte del sistema de informacion interinstitucional de justicia y paz - nacional</t>
  </si>
  <si>
    <t>Apoyo al fortalecimiento  del diseño, ejecución, difusión y articulación de los mecanismos de justicia transicional -  nacional</t>
  </si>
  <si>
    <t>Total Justicia  Transicional</t>
  </si>
  <si>
    <t>DIRECCION DE POLITICA CRIMINAL Y PENITENCIARIA</t>
  </si>
  <si>
    <t>Fortalecimiento para la promocion de la prevencion y lucha contra el terrorismo en colombia y america latina</t>
  </si>
  <si>
    <t>Estudios análisis y prevención de delitos contra la libertad, integridad y formación sexual contra la mujer y menores de 18 años</t>
  </si>
  <si>
    <t>Diseño y formulación de la política preventiva del delito para adultos y adolescentes nacional</t>
  </si>
  <si>
    <t>Fortalecimiento y seguimiento a la politica penitenciaria   en colombia</t>
  </si>
  <si>
    <t>Total Politica Criminal y Penitenciaria</t>
  </si>
  <si>
    <t>SUBDIRECCION DE SISTEMAS</t>
  </si>
  <si>
    <t>Total Subdirección de Sistemas</t>
  </si>
  <si>
    <t>SECRETARIA GENERAL</t>
  </si>
  <si>
    <t>Apoyo en la elaboración tvd, depuración y digitalización de los fondos documentales archivo central del ministerio de justicia y del derecho</t>
  </si>
  <si>
    <t>Total Secretaria General</t>
  </si>
  <si>
    <t>OFICINA DE INFORMACION EN JUSTICIA</t>
  </si>
  <si>
    <t>Formulación e implementación del plan estratégico sectorial en materia de información para las entidades pertenecientes al sector administrativo de justicia.  Nacional</t>
  </si>
  <si>
    <t>Implementación del plan institucional en materia de información para el ministerio de justicia y del derecho nacional</t>
  </si>
  <si>
    <t>Total Oficina de Información en Justicia</t>
  </si>
  <si>
    <t>Total Inversión</t>
  </si>
  <si>
    <t xml:space="preserve">Entidades </t>
  </si>
  <si>
    <t>Sector Justicia</t>
  </si>
  <si>
    <t>SECTOR JUSTICIA</t>
  </si>
  <si>
    <t xml:space="preserve">Actualización ,mejoramiento y soporte a la plataforma tecnologica del ministerio de justicia bogota </t>
  </si>
  <si>
    <t>Fondo para la rehabilitacion, inversion social y lucha contra el crimen organizado</t>
  </si>
  <si>
    <t>Indemnizaciones y reconocimiento economico,  art 8 ley 790 de 2002 - Recurso 11</t>
  </si>
  <si>
    <t xml:space="preserve">Indemnizaciones - Recurso 11 </t>
  </si>
  <si>
    <t>Adquisicion de bienes y servicios - Recurso 16 - Sust. Quimicas</t>
  </si>
  <si>
    <t>Adquisicion de bienes y servicios - Recurso 11 - FRISCO</t>
  </si>
  <si>
    <t>Adquisicion de bienes y servicios - Recurso 10</t>
  </si>
  <si>
    <t>Servicios personales indirectos - Recurso 16 - Sust. Quimicas</t>
  </si>
  <si>
    <t>Servicios personales indirectos - Recurso 11 - FRISCO</t>
  </si>
  <si>
    <t>Servicios personales indirectos - Recurso 10</t>
  </si>
  <si>
    <t>Servicios personales asociados a la nómina - Recurso 11 - DNE</t>
  </si>
  <si>
    <t>Servicios personales asociados a la nómina - Recurso 10</t>
  </si>
  <si>
    <t>Reporte Generado el 21 de Enero de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</si>
</sst>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[$-1240A]&quot;$&quot;\ #,##0.00;\(&quot;$&quot;\ #,##0.00\)"/>
    <numFmt numFmtId="165" formatCode="mmmm/yyyy"/>
  </numFmts>
  <fonts count="22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sz val="8"/>
      <color rgb="FF000000"/>
      <name val="Times New Roman"/>
      <family val="1"/>
    </font>
    <font>
      <sz val="11"/>
      <name val="Calibri"/>
      <family val="2"/>
    </font>
    <font>
      <b/>
      <sz val="48"/>
      <name val="Century Gothic"/>
      <family val="2"/>
    </font>
    <font>
      <sz val="16"/>
      <name val="Century Gothic"/>
      <family val="2"/>
    </font>
    <font>
      <b/>
      <sz val="18"/>
      <name val="Century Gothic"/>
      <family val="2"/>
    </font>
    <font>
      <b/>
      <sz val="14"/>
      <name val="Century Gothic"/>
      <family val="2"/>
    </font>
    <font>
      <b/>
      <sz val="12"/>
      <color theme="0"/>
      <name val="Century Gothic"/>
      <family val="2"/>
    </font>
    <font>
      <sz val="11"/>
      <color theme="0"/>
      <name val="Century Gothic"/>
      <family val="2"/>
    </font>
    <font>
      <sz val="11"/>
      <name val="Century Gothic"/>
      <family val="2"/>
    </font>
    <font>
      <b/>
      <sz val="11"/>
      <name val="Century Gothic"/>
      <family val="2"/>
    </font>
    <font>
      <sz val="14"/>
      <name val="Century Gothic"/>
      <family val="2"/>
    </font>
    <font>
      <b/>
      <sz val="16"/>
      <name val="Century Gothic"/>
      <family val="2"/>
    </font>
    <font>
      <sz val="16"/>
      <name val="Calibri"/>
      <family val="2"/>
    </font>
    <font>
      <b/>
      <sz val="20"/>
      <name val="Century Gothic"/>
      <family val="2"/>
    </font>
    <font>
      <b/>
      <sz val="12"/>
      <name val="Century Gothic"/>
      <family val="2"/>
    </font>
    <font>
      <b/>
      <sz val="16"/>
      <name val="Calibri"/>
      <family val="2"/>
    </font>
    <font>
      <b/>
      <sz val="11"/>
      <color theme="0"/>
      <name val="Century Gothic"/>
      <family val="2"/>
    </font>
    <font>
      <sz val="12"/>
      <name val="Century Gothic"/>
      <family val="2"/>
    </font>
    <font>
      <sz val="11"/>
      <color rgb="FF000000"/>
      <name val="Calibri"/>
      <family val="2"/>
      <scheme val="minor"/>
    </font>
    <font>
      <b/>
      <sz val="12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99"/>
        <bgColor indexed="64"/>
      </patternFill>
    </fill>
  </fills>
  <borders count="31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medium">
        <color rgb="FF002060"/>
      </left>
      <right/>
      <top style="medium">
        <color rgb="FF002060"/>
      </top>
      <bottom/>
      <diagonal/>
    </border>
    <border>
      <left/>
      <right/>
      <top style="medium">
        <color rgb="FF002060"/>
      </top>
      <bottom/>
      <diagonal/>
    </border>
    <border>
      <left/>
      <right style="medium">
        <color rgb="FF002060"/>
      </right>
      <top style="medium">
        <color rgb="FF002060"/>
      </top>
      <bottom/>
      <diagonal/>
    </border>
    <border>
      <left style="medium">
        <color rgb="FF002060"/>
      </left>
      <right/>
      <top/>
      <bottom/>
      <diagonal/>
    </border>
    <border>
      <left/>
      <right style="medium">
        <color rgb="FF00206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2060"/>
      </left>
      <right/>
      <top/>
      <bottom style="medium">
        <color rgb="FF002060"/>
      </bottom>
      <diagonal/>
    </border>
    <border>
      <left/>
      <right/>
      <top/>
      <bottom style="medium">
        <color rgb="FF002060"/>
      </bottom>
      <diagonal/>
    </border>
    <border>
      <left/>
      <right style="medium">
        <color rgb="FF002060"/>
      </right>
      <top/>
      <bottom style="medium">
        <color rgb="FF00206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rgb="FF00206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rgb="FF002060"/>
      </right>
      <top style="thin">
        <color indexed="64"/>
      </top>
      <bottom/>
      <diagonal/>
    </border>
    <border>
      <left style="hair">
        <color rgb="FF002060"/>
      </left>
      <right style="hair">
        <color rgb="FF002060"/>
      </right>
      <top style="hair">
        <color rgb="FF002060"/>
      </top>
      <bottom style="hair">
        <color rgb="FF002060"/>
      </bottom>
      <diagonal/>
    </border>
    <border>
      <left style="hair">
        <color rgb="FF002060"/>
      </left>
      <right style="medium">
        <color rgb="FF002060"/>
      </right>
      <top style="hair">
        <color rgb="FF002060"/>
      </top>
      <bottom style="hair">
        <color rgb="FF002060"/>
      </bottom>
      <diagonal/>
    </border>
    <border>
      <left style="hair">
        <color rgb="FF002060"/>
      </left>
      <right style="hair">
        <color rgb="FF002060"/>
      </right>
      <top style="hair">
        <color rgb="FF002060"/>
      </top>
      <bottom style="medium">
        <color rgb="FF002060"/>
      </bottom>
      <diagonal/>
    </border>
    <border>
      <left style="hair">
        <color rgb="FF002060"/>
      </left>
      <right style="medium">
        <color rgb="FF002060"/>
      </right>
      <top style="hair">
        <color rgb="FF002060"/>
      </top>
      <bottom style="medium">
        <color rgb="FF002060"/>
      </bottom>
      <diagonal/>
    </border>
    <border>
      <left style="hair">
        <color rgb="FF002060"/>
      </left>
      <right style="hair">
        <color rgb="FF002060"/>
      </right>
      <top/>
      <bottom style="hair">
        <color rgb="FF002060"/>
      </bottom>
      <diagonal/>
    </border>
    <border>
      <left style="hair">
        <color rgb="FF002060"/>
      </left>
      <right style="medium">
        <color rgb="FF002060"/>
      </right>
      <top/>
      <bottom style="hair">
        <color rgb="FF002060"/>
      </bottom>
      <diagonal/>
    </border>
    <border>
      <left style="hair">
        <color rgb="FF002060"/>
      </left>
      <right style="hair">
        <color rgb="FF002060"/>
      </right>
      <top style="hair">
        <color rgb="FF002060"/>
      </top>
      <bottom/>
      <diagonal/>
    </border>
    <border>
      <left style="hair">
        <color rgb="FF002060"/>
      </left>
      <right style="medium">
        <color rgb="FF002060"/>
      </right>
      <top style="hair">
        <color rgb="FF002060"/>
      </top>
      <bottom/>
      <diagonal/>
    </border>
    <border>
      <left style="medium">
        <color rgb="FF002060"/>
      </left>
      <right style="thin">
        <color indexed="64"/>
      </right>
      <top/>
      <bottom style="medium">
        <color rgb="FF00206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02060"/>
      </bottom>
      <diagonal/>
    </border>
    <border>
      <left style="thin">
        <color indexed="64"/>
      </left>
      <right style="medium">
        <color rgb="FF002060"/>
      </right>
      <top style="thin">
        <color indexed="64"/>
      </top>
      <bottom style="medium">
        <color rgb="FF002060"/>
      </bottom>
      <diagonal/>
    </border>
    <border>
      <left style="medium">
        <color rgb="FF002060"/>
      </left>
      <right style="hair">
        <color rgb="FF002060"/>
      </right>
      <top/>
      <bottom style="medium">
        <color rgb="FF002060"/>
      </bottom>
      <diagonal/>
    </border>
  </borders>
  <cellStyleXfs count="2">
    <xf numFmtId="0" fontId="0" fillId="0" borderId="0"/>
    <xf numFmtId="43" fontId="20" fillId="0" borderId="0" applyFont="0" applyFill="0" applyBorder="0" applyAlignment="0" applyProtection="0"/>
  </cellStyleXfs>
  <cellXfs count="112">
    <xf numFmtId="0" fontId="1" fillId="0" borderId="0" xfId="0" applyFont="1" applyFill="1" applyBorder="1"/>
    <xf numFmtId="0" fontId="2" fillId="0" borderId="1" xfId="0" applyNumberFormat="1" applyFont="1" applyFill="1" applyBorder="1" applyAlignment="1">
      <alignment horizontal="left" vertical="center" wrapText="1" readingOrder="1"/>
    </xf>
    <xf numFmtId="164" fontId="2" fillId="0" borderId="1" xfId="0" applyNumberFormat="1" applyFont="1" applyFill="1" applyBorder="1" applyAlignment="1">
      <alignment horizontal="right" vertical="center" wrapText="1" readingOrder="1"/>
    </xf>
    <xf numFmtId="0" fontId="3" fillId="0" borderId="0" xfId="0" applyFont="1" applyFill="1" applyBorder="1"/>
    <xf numFmtId="0" fontId="3" fillId="0" borderId="2" xfId="0" applyFont="1" applyFill="1" applyBorder="1"/>
    <xf numFmtId="0" fontId="3" fillId="0" borderId="3" xfId="0" applyFont="1" applyFill="1" applyBorder="1"/>
    <xf numFmtId="0" fontId="3" fillId="0" borderId="4" xfId="0" applyFont="1" applyFill="1" applyBorder="1"/>
    <xf numFmtId="0" fontId="3" fillId="0" borderId="5" xfId="0" applyFont="1" applyFill="1" applyBorder="1"/>
    <xf numFmtId="0" fontId="3" fillId="0" borderId="6" xfId="0" applyFont="1" applyFill="1" applyBorder="1"/>
    <xf numFmtId="0" fontId="5" fillId="0" borderId="0" xfId="0" applyFont="1" applyFill="1" applyBorder="1" applyAlignment="1"/>
    <xf numFmtId="0" fontId="6" fillId="0" borderId="0" xfId="0" applyFont="1" applyFill="1" applyBorder="1"/>
    <xf numFmtId="165" fontId="7" fillId="0" borderId="10" xfId="0" applyNumberFormat="1" applyFont="1" applyFill="1" applyBorder="1" applyAlignment="1">
      <alignment horizontal="center"/>
    </xf>
    <xf numFmtId="0" fontId="8" fillId="3" borderId="0" xfId="0" applyFont="1" applyFill="1" applyBorder="1"/>
    <xf numFmtId="0" fontId="9" fillId="3" borderId="0" xfId="0" applyFont="1" applyFill="1" applyBorder="1"/>
    <xf numFmtId="0" fontId="10" fillId="0" borderId="6" xfId="0" applyFont="1" applyFill="1" applyBorder="1"/>
    <xf numFmtId="0" fontId="10" fillId="0" borderId="0" xfId="0" applyFont="1" applyFill="1" applyBorder="1"/>
    <xf numFmtId="0" fontId="11" fillId="0" borderId="10" xfId="0" applyFont="1" applyFill="1" applyBorder="1" applyAlignment="1">
      <alignment horizontal="center" vertical="center"/>
    </xf>
    <xf numFmtId="0" fontId="12" fillId="4" borderId="10" xfId="0" applyFont="1" applyFill="1" applyBorder="1"/>
    <xf numFmtId="4" fontId="12" fillId="4" borderId="10" xfId="0" applyNumberFormat="1" applyFont="1" applyFill="1" applyBorder="1" applyAlignment="1">
      <alignment horizontal="right" vertical="center"/>
    </xf>
    <xf numFmtId="10" fontId="12" fillId="4" borderId="10" xfId="0" applyNumberFormat="1" applyFont="1" applyFill="1" applyBorder="1"/>
    <xf numFmtId="0" fontId="10" fillId="0" borderId="10" xfId="0" applyFont="1" applyFill="1" applyBorder="1" applyAlignment="1">
      <alignment horizontal="right" vertical="center"/>
    </xf>
    <xf numFmtId="4" fontId="10" fillId="0" borderId="10" xfId="0" applyNumberFormat="1" applyFont="1" applyFill="1" applyBorder="1"/>
    <xf numFmtId="10" fontId="10" fillId="0" borderId="10" xfId="0" applyNumberFormat="1" applyFont="1" applyFill="1" applyBorder="1"/>
    <xf numFmtId="4" fontId="10" fillId="0" borderId="0" xfId="0" applyNumberFormat="1" applyFont="1" applyFill="1" applyBorder="1"/>
    <xf numFmtId="4" fontId="12" fillId="4" borderId="10" xfId="0" applyNumberFormat="1" applyFont="1" applyFill="1" applyBorder="1"/>
    <xf numFmtId="0" fontId="13" fillId="5" borderId="10" xfId="0" applyFont="1" applyFill="1" applyBorder="1"/>
    <xf numFmtId="4" fontId="13" fillId="5" borderId="10" xfId="0" applyNumberFormat="1" applyFont="1" applyFill="1" applyBorder="1"/>
    <xf numFmtId="10" fontId="13" fillId="5" borderId="10" xfId="0" applyNumberFormat="1" applyFont="1" applyFill="1" applyBorder="1"/>
    <xf numFmtId="0" fontId="12" fillId="0" borderId="5" xfId="0" applyFont="1" applyFill="1" applyBorder="1"/>
    <xf numFmtId="0" fontId="12" fillId="0" borderId="0" xfId="0" applyFont="1" applyFill="1" applyBorder="1"/>
    <xf numFmtId="0" fontId="12" fillId="0" borderId="6" xfId="0" applyFont="1" applyFill="1" applyBorder="1"/>
    <xf numFmtId="0" fontId="3" fillId="0" borderId="11" xfId="0" applyFont="1" applyFill="1" applyBorder="1"/>
    <xf numFmtId="0" fontId="3" fillId="0" borderId="12" xfId="0" applyFont="1" applyFill="1" applyBorder="1"/>
    <xf numFmtId="0" fontId="3" fillId="0" borderId="13" xfId="0" applyFont="1" applyFill="1" applyBorder="1"/>
    <xf numFmtId="0" fontId="15" fillId="0" borderId="0" xfId="0" applyFont="1" applyFill="1" applyBorder="1" applyAlignment="1"/>
    <xf numFmtId="0" fontId="7" fillId="0" borderId="0" xfId="0" applyFont="1" applyFill="1" applyBorder="1" applyAlignment="1"/>
    <xf numFmtId="4" fontId="13" fillId="5" borderId="10" xfId="0" applyNumberFormat="1" applyFont="1" applyFill="1" applyBorder="1" applyAlignment="1">
      <alignment horizontal="right" vertical="center"/>
    </xf>
    <xf numFmtId="0" fontId="12" fillId="6" borderId="14" xfId="0" applyFont="1" applyFill="1" applyBorder="1"/>
    <xf numFmtId="4" fontId="12" fillId="6" borderId="14" xfId="0" applyNumberFormat="1" applyFont="1" applyFill="1" applyBorder="1" applyAlignment="1">
      <alignment horizontal="right" vertical="center"/>
    </xf>
    <xf numFmtId="10" fontId="12" fillId="6" borderId="14" xfId="0" applyNumberFormat="1" applyFont="1" applyFill="1" applyBorder="1"/>
    <xf numFmtId="0" fontId="12" fillId="4" borderId="10" xfId="0" applyFont="1" applyFill="1" applyBorder="1" applyAlignment="1">
      <alignment horizontal="right" vertical="center"/>
    </xf>
    <xf numFmtId="0" fontId="10" fillId="7" borderId="15" xfId="0" applyFont="1" applyFill="1" applyBorder="1" applyAlignment="1">
      <alignment horizontal="right" vertical="center"/>
    </xf>
    <xf numFmtId="4" fontId="10" fillId="7" borderId="15" xfId="0" applyNumberFormat="1" applyFont="1" applyFill="1" applyBorder="1" applyAlignment="1">
      <alignment vertical="center"/>
    </xf>
    <xf numFmtId="10" fontId="10" fillId="7" borderId="15" xfId="0" applyNumberFormat="1" applyFont="1" applyFill="1" applyBorder="1" applyAlignment="1">
      <alignment vertical="center"/>
    </xf>
    <xf numFmtId="0" fontId="10" fillId="7" borderId="15" xfId="0" applyFont="1" applyFill="1" applyBorder="1" applyAlignment="1">
      <alignment horizontal="right" vertical="center" wrapText="1"/>
    </xf>
    <xf numFmtId="0" fontId="10" fillId="0" borderId="12" xfId="0" applyFont="1" applyFill="1" applyBorder="1"/>
    <xf numFmtId="0" fontId="10" fillId="0" borderId="13" xfId="0" applyFont="1" applyFill="1" applyBorder="1"/>
    <xf numFmtId="0" fontId="7" fillId="0" borderId="6" xfId="0" applyFont="1" applyFill="1" applyBorder="1" applyAlignment="1"/>
    <xf numFmtId="0" fontId="15" fillId="0" borderId="0" xfId="0" applyFont="1" applyFill="1" applyBorder="1" applyAlignment="1">
      <alignment horizontal="right"/>
    </xf>
    <xf numFmtId="0" fontId="15" fillId="0" borderId="6" xfId="0" applyFont="1" applyFill="1" applyBorder="1" applyAlignment="1"/>
    <xf numFmtId="0" fontId="11" fillId="0" borderId="10" xfId="0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center" vertical="center" wrapText="1"/>
    </xf>
    <xf numFmtId="0" fontId="11" fillId="0" borderId="18" xfId="0" applyFont="1" applyFill="1" applyBorder="1" applyAlignment="1">
      <alignment horizontal="center" vertical="center" wrapText="1"/>
    </xf>
    <xf numFmtId="0" fontId="10" fillId="8" borderId="19" xfId="0" applyFont="1" applyFill="1" applyBorder="1" applyAlignment="1">
      <alignment horizontal="right" vertical="center" wrapText="1"/>
    </xf>
    <xf numFmtId="4" fontId="10" fillId="8" borderId="19" xfId="0" applyNumberFormat="1" applyFont="1" applyFill="1" applyBorder="1" applyAlignment="1">
      <alignment vertical="center"/>
    </xf>
    <xf numFmtId="10" fontId="10" fillId="8" borderId="19" xfId="0" applyNumberFormat="1" applyFont="1" applyFill="1" applyBorder="1" applyAlignment="1">
      <alignment vertical="center"/>
    </xf>
    <xf numFmtId="10" fontId="10" fillId="8" borderId="20" xfId="0" applyNumberFormat="1" applyFont="1" applyFill="1" applyBorder="1" applyAlignment="1">
      <alignment vertical="center"/>
    </xf>
    <xf numFmtId="0" fontId="16" fillId="8" borderId="19" xfId="0" applyFont="1" applyFill="1" applyBorder="1" applyAlignment="1">
      <alignment horizontal="right" vertical="center" wrapText="1"/>
    </xf>
    <xf numFmtId="4" fontId="16" fillId="8" borderId="19" xfId="0" applyNumberFormat="1" applyFont="1" applyFill="1" applyBorder="1" applyAlignment="1">
      <alignment vertical="center"/>
    </xf>
    <xf numFmtId="10" fontId="16" fillId="8" borderId="19" xfId="0" applyNumberFormat="1" applyFont="1" applyFill="1" applyBorder="1" applyAlignment="1">
      <alignment vertical="center"/>
    </xf>
    <xf numFmtId="10" fontId="16" fillId="8" borderId="20" xfId="0" applyNumberFormat="1" applyFont="1" applyFill="1" applyBorder="1" applyAlignment="1">
      <alignment vertical="center"/>
    </xf>
    <xf numFmtId="0" fontId="16" fillId="8" borderId="21" xfId="0" applyFont="1" applyFill="1" applyBorder="1" applyAlignment="1">
      <alignment horizontal="right" vertical="center" wrapText="1"/>
    </xf>
    <xf numFmtId="4" fontId="16" fillId="8" borderId="21" xfId="0" applyNumberFormat="1" applyFont="1" applyFill="1" applyBorder="1" applyAlignment="1">
      <alignment vertical="center"/>
    </xf>
    <xf numFmtId="10" fontId="16" fillId="8" borderId="21" xfId="0" applyNumberFormat="1" applyFont="1" applyFill="1" applyBorder="1" applyAlignment="1">
      <alignment vertical="center"/>
    </xf>
    <xf numFmtId="10" fontId="16" fillId="8" borderId="22" xfId="0" applyNumberFormat="1" applyFont="1" applyFill="1" applyBorder="1" applyAlignment="1">
      <alignment vertical="center"/>
    </xf>
    <xf numFmtId="0" fontId="16" fillId="8" borderId="25" xfId="0" applyFont="1" applyFill="1" applyBorder="1" applyAlignment="1">
      <alignment horizontal="right" vertical="center" wrapText="1"/>
    </xf>
    <xf numFmtId="4" fontId="16" fillId="8" borderId="25" xfId="0" applyNumberFormat="1" applyFont="1" applyFill="1" applyBorder="1" applyAlignment="1">
      <alignment vertical="center"/>
    </xf>
    <xf numFmtId="10" fontId="16" fillId="8" borderId="25" xfId="0" applyNumberFormat="1" applyFont="1" applyFill="1" applyBorder="1" applyAlignment="1">
      <alignment vertical="center"/>
    </xf>
    <xf numFmtId="10" fontId="16" fillId="8" borderId="26" xfId="0" applyNumberFormat="1" applyFont="1" applyFill="1" applyBorder="1" applyAlignment="1">
      <alignment vertical="center"/>
    </xf>
    <xf numFmtId="0" fontId="3" fillId="0" borderId="27" xfId="0" applyFont="1" applyFill="1" applyBorder="1"/>
    <xf numFmtId="0" fontId="13" fillId="5" borderId="28" xfId="0" applyFont="1" applyFill="1" applyBorder="1"/>
    <xf numFmtId="4" fontId="13" fillId="5" borderId="28" xfId="0" applyNumberFormat="1" applyFont="1" applyFill="1" applyBorder="1" applyAlignment="1">
      <alignment horizontal="right" vertical="center"/>
    </xf>
    <xf numFmtId="10" fontId="13" fillId="5" borderId="28" xfId="0" applyNumberFormat="1" applyFont="1" applyFill="1" applyBorder="1"/>
    <xf numFmtId="10" fontId="13" fillId="5" borderId="29" xfId="0" applyNumberFormat="1" applyFont="1" applyFill="1" applyBorder="1"/>
    <xf numFmtId="0" fontId="3" fillId="0" borderId="30" xfId="0" applyFont="1" applyFill="1" applyBorder="1"/>
    <xf numFmtId="164" fontId="1" fillId="0" borderId="0" xfId="0" applyNumberFormat="1" applyFont="1" applyFill="1" applyBorder="1"/>
    <xf numFmtId="0" fontId="10" fillId="0" borderId="3" xfId="0" applyFont="1" applyFill="1" applyBorder="1"/>
    <xf numFmtId="0" fontId="15" fillId="0" borderId="0" xfId="0" applyFont="1" applyFill="1" applyBorder="1"/>
    <xf numFmtId="0" fontId="18" fillId="3" borderId="0" xfId="0" applyFont="1" applyFill="1" applyBorder="1"/>
    <xf numFmtId="10" fontId="19" fillId="0" borderId="10" xfId="0" applyNumberFormat="1" applyFont="1" applyFill="1" applyBorder="1"/>
    <xf numFmtId="4" fontId="3" fillId="0" borderId="0" xfId="0" applyNumberFormat="1" applyFont="1" applyFill="1" applyBorder="1"/>
    <xf numFmtId="164" fontId="2" fillId="6" borderId="1" xfId="0" applyNumberFormat="1" applyFont="1" applyFill="1" applyBorder="1" applyAlignment="1">
      <alignment horizontal="right" vertical="center" wrapText="1" readingOrder="1"/>
    </xf>
    <xf numFmtId="43" fontId="3" fillId="0" borderId="0" xfId="1" applyFont="1" applyFill="1" applyBorder="1"/>
    <xf numFmtId="0" fontId="15" fillId="0" borderId="0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4" fillId="0" borderId="3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7" fillId="0" borderId="19" xfId="0" applyFont="1" applyFill="1" applyBorder="1" applyAlignment="1">
      <alignment horizontal="center"/>
    </xf>
    <xf numFmtId="0" fontId="7" fillId="0" borderId="20" xfId="0" applyFont="1" applyFill="1" applyBorder="1" applyAlignment="1">
      <alignment horizontal="center"/>
    </xf>
    <xf numFmtId="0" fontId="7" fillId="0" borderId="23" xfId="0" applyFont="1" applyFill="1" applyBorder="1" applyAlignment="1">
      <alignment horizontal="center"/>
    </xf>
    <xf numFmtId="0" fontId="7" fillId="0" borderId="24" xfId="0" applyFont="1" applyFill="1" applyBorder="1" applyAlignment="1">
      <alignment horizontal="center"/>
    </xf>
    <xf numFmtId="0" fontId="13" fillId="0" borderId="3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1" fillId="0" borderId="13" xfId="0" applyFont="1" applyFill="1" applyBorder="1"/>
    <xf numFmtId="0" fontId="13" fillId="0" borderId="12" xfId="0" applyFont="1" applyFill="1" applyBorder="1" applyAlignment="1"/>
    <xf numFmtId="0" fontId="1" fillId="0" borderId="12" xfId="0" applyFont="1" applyFill="1" applyBorder="1"/>
    <xf numFmtId="0" fontId="1" fillId="0" borderId="11" xfId="0" applyFont="1" applyFill="1" applyBorder="1"/>
    <xf numFmtId="0" fontId="1" fillId="0" borderId="6" xfId="0" applyFont="1" applyFill="1" applyBorder="1"/>
    <xf numFmtId="0" fontId="1" fillId="0" borderId="5" xfId="0" applyFont="1" applyFill="1" applyBorder="1"/>
    <xf numFmtId="0" fontId="21" fillId="0" borderId="0" xfId="0" applyFont="1" applyFill="1" applyBorder="1" applyAlignment="1">
      <alignment horizontal="right"/>
    </xf>
    <xf numFmtId="0" fontId="1" fillId="0" borderId="4" xfId="0" applyFont="1" applyFill="1" applyBorder="1"/>
    <xf numFmtId="0" fontId="1" fillId="0" borderId="3" xfId="0" applyFont="1" applyFill="1" applyBorder="1"/>
    <xf numFmtId="0" fontId="1" fillId="0" borderId="2" xfId="0" applyFont="1" applyFill="1" applyBorder="1"/>
    <xf numFmtId="0" fontId="21" fillId="0" borderId="0" xfId="0" applyFont="1" applyFill="1" applyBorder="1" applyAlignment="1">
      <alignment horizontal="left"/>
    </xf>
    <xf numFmtId="0" fontId="15" fillId="0" borderId="0" xfId="0" applyFont="1" applyFill="1" applyBorder="1" applyAlignment="1">
      <alignment horizontal="left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MINISTERIO DE JUSTICIA Y DEL DERECHO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latin typeface="Century Gothic" pitchFamily="34" charset="0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('Consolidado minjusticia'!$C$11,'Consolidado minjusticia'!$D$11,'Consolidado minjusticia'!$F$11,'Consolidado minjusticia'!$H$11)</c:f>
              <c:strCache>
                <c:ptCount val="4"/>
                <c:pt idx="0">
                  <c:v>Apropiación Vigente</c:v>
                </c:pt>
                <c:pt idx="1">
                  <c:v>Compromiso</c:v>
                </c:pt>
                <c:pt idx="2">
                  <c:v>Obligado</c:v>
                </c:pt>
                <c:pt idx="3">
                  <c:v>Pagos</c:v>
                </c:pt>
              </c:strCache>
            </c:strRef>
          </c:cat>
          <c:val>
            <c:numRef>
              <c:f>('Consolidado minjusticia'!$C$21,'Consolidado minjusticia'!$D$21,'Consolidado minjusticia'!$F$21,'Consolidado minjusticia'!$H$21)</c:f>
              <c:numCache>
                <c:formatCode>#,##0.00</c:formatCode>
                <c:ptCount val="4"/>
                <c:pt idx="0">
                  <c:v>107841821741</c:v>
                </c:pt>
                <c:pt idx="1">
                  <c:v>90885871668.338989</c:v>
                </c:pt>
                <c:pt idx="2">
                  <c:v>89820627898.870697</c:v>
                </c:pt>
                <c:pt idx="3">
                  <c:v>80438700416.05069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2423184"/>
        <c:axId val="452423576"/>
      </c:barChart>
      <c:catAx>
        <c:axId val="45242318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b="1">
                <a:latin typeface="Century Gothic" pitchFamily="34" charset="0"/>
              </a:defRPr>
            </a:pPr>
            <a:endParaRPr lang="es-CO"/>
          </a:p>
        </c:txPr>
        <c:crossAx val="452423576"/>
        <c:crosses val="autoZero"/>
        <c:auto val="1"/>
        <c:lblAlgn val="ctr"/>
        <c:lblOffset val="100"/>
        <c:noMultiLvlLbl val="0"/>
      </c:catAx>
      <c:valAx>
        <c:axId val="452423576"/>
        <c:scaling>
          <c:orientation val="minMax"/>
        </c:scaling>
        <c:delete val="0"/>
        <c:axPos val="l"/>
        <c:numFmt formatCode="#,##0.00" sourceLinked="1"/>
        <c:majorTickMark val="none"/>
        <c:minorTickMark val="none"/>
        <c:tickLblPos val="nextTo"/>
        <c:txPr>
          <a:bodyPr/>
          <a:lstStyle/>
          <a:p>
            <a:pPr>
              <a:defRPr b="1">
                <a:latin typeface="Century Gothic" pitchFamily="34" charset="0"/>
              </a:defRPr>
            </a:pPr>
            <a:endParaRPr lang="es-CO"/>
          </a:p>
        </c:txPr>
        <c:crossAx val="452423184"/>
        <c:crosses val="autoZero"/>
        <c:crossBetween val="between"/>
      </c:valAx>
      <c:spPr>
        <a:noFill/>
      </c:spPr>
    </c:plotArea>
    <c:plotVisOnly val="1"/>
    <c:dispBlanksAs val="gap"/>
    <c:showDLblsOverMax val="0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1.png"/><Relationship Id="rId1" Type="http://schemas.openxmlformats.org/officeDocument/2006/relationships/hyperlink" Target="#Inicio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hyperlink" Target="#Inicio!A1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hyperlink" Target="#Inicio!A1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1879492</xdr:colOff>
      <xdr:row>2</xdr:row>
      <xdr:rowOff>115938</xdr:rowOff>
    </xdr:from>
    <xdr:ext cx="5659478" cy="838200"/>
    <xdr:sp macro="" textlink="">
      <xdr:nvSpPr>
        <xdr:cNvPr id="2" name="1 Rectángulo"/>
        <xdr:cNvSpPr/>
      </xdr:nvSpPr>
      <xdr:spPr>
        <a:xfrm>
          <a:off x="6213367" y="508844"/>
          <a:ext cx="5659478" cy="8382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es-ES" sz="4000" b="0" u="sng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  <a:latin typeface="Century Gothic" panose="020B0502020202020204" pitchFamily="34" charset="0"/>
            </a:rPr>
            <a:t>Reporte Mensual</a:t>
          </a:r>
        </a:p>
      </xdr:txBody>
    </xdr:sp>
    <xdr:clientData/>
  </xdr:oneCellAnchor>
  <xdr:twoCellAnchor>
    <xdr:from>
      <xdr:col>7</xdr:col>
      <xdr:colOff>1362075</xdr:colOff>
      <xdr:row>54</xdr:row>
      <xdr:rowOff>19050</xdr:rowOff>
    </xdr:from>
    <xdr:to>
      <xdr:col>8</xdr:col>
      <xdr:colOff>895350</xdr:colOff>
      <xdr:row>55</xdr:row>
      <xdr:rowOff>171450</xdr:rowOff>
    </xdr:to>
    <xdr:sp macro="" textlink="">
      <xdr:nvSpPr>
        <xdr:cNvPr id="3" name="2 Recortar rectángulo de esquina del mismo lado">
          <a:hlinkClick xmlns:r="http://schemas.openxmlformats.org/officeDocument/2006/relationships" r:id="rId1"/>
        </xdr:cNvPr>
        <xdr:cNvSpPr/>
      </xdr:nvSpPr>
      <xdr:spPr>
        <a:xfrm>
          <a:off x="13468350" y="11058525"/>
          <a:ext cx="1514475" cy="342900"/>
        </a:xfrm>
        <a:prstGeom prst="snip2Same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600">
              <a:latin typeface="Century Gothic" panose="020B0502020202020204" pitchFamily="34" charset="0"/>
            </a:rPr>
            <a:t>Inicio</a:t>
          </a:r>
        </a:p>
      </xdr:txBody>
    </xdr:sp>
    <xdr:clientData/>
  </xdr:twoCellAnchor>
  <xdr:twoCellAnchor editAs="oneCell">
    <xdr:from>
      <xdr:col>1</xdr:col>
      <xdr:colOff>466725</xdr:colOff>
      <xdr:row>2</xdr:row>
      <xdr:rowOff>28575</xdr:rowOff>
    </xdr:from>
    <xdr:to>
      <xdr:col>1</xdr:col>
      <xdr:colOff>466725</xdr:colOff>
      <xdr:row>6</xdr:row>
      <xdr:rowOff>133350</xdr:rowOff>
    </xdr:to>
    <xdr:pic>
      <xdr:nvPicPr>
        <xdr:cNvPr id="4" name="3 Imagen" descr="Imágenes integradas 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419100"/>
          <a:ext cx="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114299</xdr:colOff>
      <xdr:row>2</xdr:row>
      <xdr:rowOff>0</xdr:rowOff>
    </xdr:from>
    <xdr:to>
      <xdr:col>2</xdr:col>
      <xdr:colOff>1095374</xdr:colOff>
      <xdr:row>6</xdr:row>
      <xdr:rowOff>133350</xdr:rowOff>
    </xdr:to>
    <xdr:pic>
      <xdr:nvPicPr>
        <xdr:cNvPr id="5" name="4 Imagen" descr="Imágenes integradas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099" y="390525"/>
          <a:ext cx="5000625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22</xdr:row>
      <xdr:rowOff>0</xdr:rowOff>
    </xdr:from>
    <xdr:to>
      <xdr:col>8</xdr:col>
      <xdr:colOff>907143</xdr:colOff>
      <xdr:row>25</xdr:row>
      <xdr:rowOff>34018</xdr:rowOff>
    </xdr:to>
    <xdr:sp macro="" textlink="">
      <xdr:nvSpPr>
        <xdr:cNvPr id="6" name="5 Rectángulo redondeado"/>
        <xdr:cNvSpPr/>
      </xdr:nvSpPr>
      <xdr:spPr>
        <a:xfrm>
          <a:off x="304800" y="4724400"/>
          <a:ext cx="14689818" cy="662668"/>
        </a:xfrm>
        <a:prstGeom prst="roundRect">
          <a:avLst/>
        </a:prstGeom>
        <a:solidFill>
          <a:srgbClr val="00206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lang="es-CO" sz="14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La meta de los acuerdos de desempeño para el</a:t>
          </a:r>
          <a:r>
            <a:rPr lang="es-CO" sz="14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mes de  Diciembre de 2014 es el  </a:t>
          </a:r>
          <a:r>
            <a:rPr lang="es-CO" sz="1400" b="1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98,32%</a:t>
          </a:r>
          <a:r>
            <a:rPr lang="es-CO" sz="14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en Compromisos y  </a:t>
          </a:r>
          <a:r>
            <a:rPr lang="es-CO" sz="1400" b="1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85,19%</a:t>
          </a:r>
          <a:r>
            <a:rPr lang="es-CO" sz="14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en Obligados</a:t>
          </a:r>
          <a:endParaRPr lang="es-CO" sz="1800">
            <a:effectLst/>
          </a:endParaRPr>
        </a:p>
      </xdr:txBody>
    </xdr:sp>
    <xdr:clientData/>
  </xdr:twoCellAnchor>
  <xdr:absoluteAnchor>
    <xdr:pos x="3131343" y="6012656"/>
    <xdr:ext cx="7489032" cy="3976687"/>
    <xdr:graphicFrame macro="">
      <xdr:nvGraphicFramePr>
        <xdr:cNvPr id="11" name="10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95250</xdr:colOff>
      <xdr:row>3</xdr:row>
      <xdr:rowOff>9525</xdr:rowOff>
    </xdr:from>
    <xdr:ext cx="0" cy="752475"/>
    <xdr:pic>
      <xdr:nvPicPr>
        <xdr:cNvPr id="2" name="1 Imagen" descr="Imágenes integradas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" y="581025"/>
          <a:ext cx="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85725</xdr:colOff>
      <xdr:row>3</xdr:row>
      <xdr:rowOff>9525</xdr:rowOff>
    </xdr:from>
    <xdr:ext cx="0" cy="752475"/>
    <xdr:pic>
      <xdr:nvPicPr>
        <xdr:cNvPr id="3" name="3 Imagen" descr="Imágenes integradas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9725" y="581025"/>
          <a:ext cx="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9</xdr:col>
      <xdr:colOff>66674</xdr:colOff>
      <xdr:row>43</xdr:row>
      <xdr:rowOff>76200</xdr:rowOff>
    </xdr:from>
    <xdr:to>
      <xdr:col>10</xdr:col>
      <xdr:colOff>19050</xdr:colOff>
      <xdr:row>45</xdr:row>
      <xdr:rowOff>114300</xdr:rowOff>
    </xdr:to>
    <xdr:sp macro="" textlink="">
      <xdr:nvSpPr>
        <xdr:cNvPr id="5" name="6 Rectángulo redondeado"/>
        <xdr:cNvSpPr/>
      </xdr:nvSpPr>
      <xdr:spPr>
        <a:xfrm>
          <a:off x="6924674" y="8267700"/>
          <a:ext cx="714376" cy="419100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es-CO" sz="1800" b="1">
              <a:latin typeface="Century Gothic" panose="020B0502020202020204" pitchFamily="34" charset="0"/>
            </a:rPr>
            <a:t>3 - A</a:t>
          </a:r>
        </a:p>
      </xdr:txBody>
    </xdr:sp>
    <xdr:clientData/>
  </xdr:twoCellAnchor>
  <xdr:oneCellAnchor>
    <xdr:from>
      <xdr:col>2</xdr:col>
      <xdr:colOff>581025</xdr:colOff>
      <xdr:row>3</xdr:row>
      <xdr:rowOff>19050</xdr:rowOff>
    </xdr:from>
    <xdr:ext cx="5305425" cy="1085850"/>
    <xdr:pic>
      <xdr:nvPicPr>
        <xdr:cNvPr id="6" name="7 Imag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5025" y="590550"/>
          <a:ext cx="53054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361950</xdr:colOff>
      <xdr:row>2</xdr:row>
      <xdr:rowOff>57150</xdr:rowOff>
    </xdr:from>
    <xdr:ext cx="5659478" cy="838200"/>
    <xdr:sp macro="" textlink="">
      <xdr:nvSpPr>
        <xdr:cNvPr id="7" name="5 Rectángulo"/>
        <xdr:cNvSpPr/>
      </xdr:nvSpPr>
      <xdr:spPr>
        <a:xfrm>
          <a:off x="7124700" y="447675"/>
          <a:ext cx="5659478" cy="8382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es-ES" sz="4000" b="0" u="sng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  <a:latin typeface="Century Gothic" panose="020B0502020202020204" pitchFamily="34" charset="0"/>
            </a:rPr>
            <a:t>Reporte Mensual 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38098</xdr:colOff>
      <xdr:row>2</xdr:row>
      <xdr:rowOff>0</xdr:rowOff>
    </xdr:from>
    <xdr:to>
      <xdr:col>2</xdr:col>
      <xdr:colOff>1238250</xdr:colOff>
      <xdr:row>6</xdr:row>
      <xdr:rowOff>57150</xdr:rowOff>
    </xdr:to>
    <xdr:pic>
      <xdr:nvPicPr>
        <xdr:cNvPr id="2" name="1 Imagen" descr="Imágenes integradas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3" y="381000"/>
          <a:ext cx="5219702" cy="1028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1428750</xdr:colOff>
      <xdr:row>0</xdr:row>
      <xdr:rowOff>114300</xdr:rowOff>
    </xdr:from>
    <xdr:ext cx="6200775" cy="784125"/>
    <xdr:sp macro="" textlink="">
      <xdr:nvSpPr>
        <xdr:cNvPr id="3" name="2 Rectángulo"/>
        <xdr:cNvSpPr/>
      </xdr:nvSpPr>
      <xdr:spPr>
        <a:xfrm>
          <a:off x="5724525" y="114300"/>
          <a:ext cx="6200775" cy="784125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es-ES" sz="4400" b="0" u="sng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  <a:latin typeface="Century Gothic" panose="020B0502020202020204" pitchFamily="34" charset="0"/>
            </a:rPr>
            <a:t>Reporte Mensual</a:t>
          </a:r>
          <a:endParaRPr lang="es-ES" sz="4000" b="0" u="sng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  <a:latin typeface="Century Gothic" panose="020B0502020202020204" pitchFamily="34" charset="0"/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161925</xdr:colOff>
      <xdr:row>1</xdr:row>
      <xdr:rowOff>171450</xdr:rowOff>
    </xdr:from>
    <xdr:to>
      <xdr:col>1</xdr:col>
      <xdr:colOff>161925</xdr:colOff>
      <xdr:row>5</xdr:row>
      <xdr:rowOff>133350</xdr:rowOff>
    </xdr:to>
    <xdr:pic>
      <xdr:nvPicPr>
        <xdr:cNvPr id="2" name="1 Imagen" descr="Imágenes integradas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" y="361950"/>
          <a:ext cx="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1371600</xdr:colOff>
      <xdr:row>104</xdr:row>
      <xdr:rowOff>19050</xdr:rowOff>
    </xdr:from>
    <xdr:to>
      <xdr:col>8</xdr:col>
      <xdr:colOff>904875</xdr:colOff>
      <xdr:row>105</xdr:row>
      <xdr:rowOff>171450</xdr:rowOff>
    </xdr:to>
    <xdr:sp macro="" textlink="">
      <xdr:nvSpPr>
        <xdr:cNvPr id="3" name="2 Recortar rectángulo de esquina del mismo lado">
          <a:hlinkClick xmlns:r="http://schemas.openxmlformats.org/officeDocument/2006/relationships" r:id="rId2"/>
        </xdr:cNvPr>
        <xdr:cNvSpPr/>
      </xdr:nvSpPr>
      <xdr:spPr>
        <a:xfrm>
          <a:off x="13439775" y="22317075"/>
          <a:ext cx="1514475" cy="342900"/>
        </a:xfrm>
        <a:prstGeom prst="snip2Same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600">
              <a:latin typeface="Century Gothic" panose="020B0502020202020204" pitchFamily="34" charset="0"/>
            </a:rPr>
            <a:t>Inicio</a:t>
          </a:r>
        </a:p>
      </xdr:txBody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0</xdr:colOff>
      <xdr:row>5</xdr:row>
      <xdr:rowOff>104775</xdr:rowOff>
    </xdr:to>
    <xdr:pic>
      <xdr:nvPicPr>
        <xdr:cNvPr id="4" name="3 Imagen" descr="Imágenes integradas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381000"/>
          <a:ext cx="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247649</xdr:colOff>
      <xdr:row>1</xdr:row>
      <xdr:rowOff>190499</xdr:rowOff>
    </xdr:from>
    <xdr:to>
      <xdr:col>2</xdr:col>
      <xdr:colOff>1381124</xdr:colOff>
      <xdr:row>6</xdr:row>
      <xdr:rowOff>28574</xdr:rowOff>
    </xdr:to>
    <xdr:pic>
      <xdr:nvPicPr>
        <xdr:cNvPr id="5" name="4 Imagen" descr="Imágenes integradas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399" y="380999"/>
          <a:ext cx="5153025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1828800</xdr:colOff>
      <xdr:row>2</xdr:row>
      <xdr:rowOff>47625</xdr:rowOff>
    </xdr:from>
    <xdr:ext cx="5659478" cy="838200"/>
    <xdr:sp macro="" textlink="">
      <xdr:nvSpPr>
        <xdr:cNvPr id="11" name="10 Rectángulo"/>
        <xdr:cNvSpPr/>
      </xdr:nvSpPr>
      <xdr:spPr>
        <a:xfrm>
          <a:off x="6134100" y="428625"/>
          <a:ext cx="5659478" cy="8382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es-ES" sz="4000" b="0" u="sng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  <a:latin typeface="Century Gothic" panose="020B0502020202020204" pitchFamily="34" charset="0"/>
            </a:rPr>
            <a:t>Reporte Mensual</a:t>
          </a: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238125</xdr:colOff>
      <xdr:row>2</xdr:row>
      <xdr:rowOff>47625</xdr:rowOff>
    </xdr:from>
    <xdr:to>
      <xdr:col>1</xdr:col>
      <xdr:colOff>238125</xdr:colOff>
      <xdr:row>4</xdr:row>
      <xdr:rowOff>190500</xdr:rowOff>
    </xdr:to>
    <xdr:pic>
      <xdr:nvPicPr>
        <xdr:cNvPr id="2" name="1 Imagen" descr="Imágenes integradas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438150"/>
          <a:ext cx="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1514475</xdr:colOff>
      <xdr:row>29</xdr:row>
      <xdr:rowOff>9525</xdr:rowOff>
    </xdr:from>
    <xdr:to>
      <xdr:col>9</xdr:col>
      <xdr:colOff>0</xdr:colOff>
      <xdr:row>30</xdr:row>
      <xdr:rowOff>161925</xdr:rowOff>
    </xdr:to>
    <xdr:sp macro="" textlink="">
      <xdr:nvSpPr>
        <xdr:cNvPr id="3" name="2 Recortar rectángulo de esquina del mismo lado">
          <a:hlinkClick xmlns:r="http://schemas.openxmlformats.org/officeDocument/2006/relationships" r:id="rId2"/>
        </xdr:cNvPr>
        <xdr:cNvSpPr/>
      </xdr:nvSpPr>
      <xdr:spPr>
        <a:xfrm>
          <a:off x="13887450" y="6200775"/>
          <a:ext cx="1514475" cy="342900"/>
        </a:xfrm>
        <a:prstGeom prst="snip2Same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600">
              <a:latin typeface="Century Gothic" panose="020B0502020202020204" pitchFamily="34" charset="0"/>
            </a:rPr>
            <a:t>Inicio</a:t>
          </a:r>
        </a:p>
      </xdr:txBody>
    </xdr:sp>
    <xdr:clientData/>
  </xdr:twoCellAnchor>
  <xdr:twoCellAnchor editAs="oneCell">
    <xdr:from>
      <xdr:col>1</xdr:col>
      <xdr:colOff>219075</xdr:colOff>
      <xdr:row>2</xdr:row>
      <xdr:rowOff>0</xdr:rowOff>
    </xdr:from>
    <xdr:to>
      <xdr:col>1</xdr:col>
      <xdr:colOff>219075</xdr:colOff>
      <xdr:row>4</xdr:row>
      <xdr:rowOff>190500</xdr:rowOff>
    </xdr:to>
    <xdr:pic>
      <xdr:nvPicPr>
        <xdr:cNvPr id="4" name="3 Imagen" descr="Imágenes integradas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" y="390525"/>
          <a:ext cx="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171450</xdr:colOff>
      <xdr:row>2</xdr:row>
      <xdr:rowOff>19050</xdr:rowOff>
    </xdr:from>
    <xdr:to>
      <xdr:col>2</xdr:col>
      <xdr:colOff>1333500</xdr:colOff>
      <xdr:row>6</xdr:row>
      <xdr:rowOff>38100</xdr:rowOff>
    </xdr:to>
    <xdr:pic>
      <xdr:nvPicPr>
        <xdr:cNvPr id="5" name="4 Imagen" descr="Imágenes integradas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409575"/>
          <a:ext cx="51816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1962150</xdr:colOff>
      <xdr:row>2</xdr:row>
      <xdr:rowOff>38100</xdr:rowOff>
    </xdr:from>
    <xdr:ext cx="5659478" cy="838200"/>
    <xdr:sp macro="" textlink="">
      <xdr:nvSpPr>
        <xdr:cNvPr id="7" name="6 Rectángulo"/>
        <xdr:cNvSpPr/>
      </xdr:nvSpPr>
      <xdr:spPr>
        <a:xfrm>
          <a:off x="6267450" y="428625"/>
          <a:ext cx="5659478" cy="8382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es-ES" sz="4000" b="0" u="sng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  <a:latin typeface="Century Gothic" panose="020B0502020202020204" pitchFamily="34" charset="0"/>
            </a:rPr>
            <a:t>Reporte Mensual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ijblade7\CDI\Reservas%20Presupuestales\Reservas%20Presupuestales%20Secto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rvas%20Presupuestales/Reservas%20Presupuestales%20Secto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ervas Presupuestales"/>
      <sheetName val="Hoja1"/>
      <sheetName val="Contratos Interadministrativos"/>
      <sheetName val="Total"/>
      <sheetName val="Justicia"/>
      <sheetName val="Acumulado"/>
      <sheetName val="Por Entidad"/>
      <sheetName val="Reservas Pptales Modif."/>
      <sheetName val="Hoja4"/>
      <sheetName val="Hoja3"/>
    </sheetNames>
    <sheetDataSet>
      <sheetData sheetId="0" refreshError="1"/>
      <sheetData sheetId="1" refreshError="1"/>
      <sheetData sheetId="2" refreshError="1"/>
      <sheetData sheetId="3" refreshError="1">
        <row r="9">
          <cell r="A9" t="str">
            <v>MINISTERIO DE JUSTICIA Y DEL DERECHO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ervas Presupuestales"/>
      <sheetName val="Hoja1"/>
      <sheetName val="Contratos Interadministrativos"/>
      <sheetName val="Total"/>
      <sheetName val="Justicia"/>
      <sheetName val="Acumulado"/>
      <sheetName val="Por Entidad"/>
      <sheetName val="Reservas Pptales Modif."/>
      <sheetName val="Hoja4"/>
      <sheetName val="Hoja3"/>
    </sheetNames>
    <sheetDataSet>
      <sheetData sheetId="0" refreshError="1"/>
      <sheetData sheetId="1" refreshError="1"/>
      <sheetData sheetId="2" refreshError="1"/>
      <sheetData sheetId="3" refreshError="1">
        <row r="9">
          <cell r="A9" t="str">
            <v>MINISTERIO DE JUSTICIA Y DEL DERECHO</v>
          </cell>
        </row>
        <row r="13">
          <cell r="A13" t="str">
            <v>SUPERINTENDENCIA DE NOTARIADO Y REGISTRO</v>
          </cell>
        </row>
        <row r="56">
          <cell r="A56" t="str">
            <v>INPEC</v>
          </cell>
        </row>
        <row r="98">
          <cell r="A98" t="str">
            <v>DNE EN LIQUIDACION</v>
          </cell>
        </row>
        <row r="125">
          <cell r="A125" t="str">
            <v>AGENCIA JURIDICA DEL ESTADO</v>
          </cell>
        </row>
        <row r="147">
          <cell r="A147" t="str">
            <v>UNIDAD DE SERVICIOS PENITENCIARIOS Y CARCELARIOS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7"/>
  <sheetViews>
    <sheetView zoomScale="80" zoomScaleNormal="80" workbookViewId="0">
      <selection activeCell="F19" sqref="F19"/>
    </sheetView>
  </sheetViews>
  <sheetFormatPr baseColWidth="10" defaultColWidth="11.42578125" defaultRowHeight="15" customHeight="1" zeroHeight="1" x14ac:dyDescent="0.25"/>
  <cols>
    <col min="1" max="1" width="4.5703125" style="3" customWidth="1"/>
    <col min="2" max="2" width="60.28515625" style="3" customWidth="1"/>
    <col min="3" max="3" width="31.42578125" style="3" customWidth="1"/>
    <col min="4" max="4" width="29.5703125" style="3" customWidth="1"/>
    <col min="5" max="5" width="13.7109375" style="3" customWidth="1"/>
    <col min="6" max="6" width="29.7109375" style="3" customWidth="1"/>
    <col min="7" max="7" width="14.140625" style="3" customWidth="1"/>
    <col min="8" max="8" width="29.7109375" style="3" customWidth="1"/>
    <col min="9" max="9" width="13.7109375" style="3" customWidth="1"/>
    <col min="10" max="10" width="3.42578125" style="3" customWidth="1"/>
    <col min="11" max="256" width="11.42578125" style="3"/>
    <col min="257" max="257" width="4.5703125" style="3" customWidth="1"/>
    <col min="258" max="258" width="60.28515625" style="3" customWidth="1"/>
    <col min="259" max="260" width="29.5703125" style="3" customWidth="1"/>
    <col min="261" max="261" width="13.7109375" style="3" customWidth="1"/>
    <col min="262" max="262" width="29.7109375" style="3" customWidth="1"/>
    <col min="263" max="263" width="14.140625" style="3" customWidth="1"/>
    <col min="264" max="264" width="29.7109375" style="3" customWidth="1"/>
    <col min="265" max="265" width="13.7109375" style="3" customWidth="1"/>
    <col min="266" max="266" width="3.42578125" style="3" customWidth="1"/>
    <col min="267" max="512" width="11.42578125" style="3"/>
    <col min="513" max="513" width="4.5703125" style="3" customWidth="1"/>
    <col min="514" max="514" width="60.28515625" style="3" customWidth="1"/>
    <col min="515" max="516" width="29.5703125" style="3" customWidth="1"/>
    <col min="517" max="517" width="13.7109375" style="3" customWidth="1"/>
    <col min="518" max="518" width="29.7109375" style="3" customWidth="1"/>
    <col min="519" max="519" width="14.140625" style="3" customWidth="1"/>
    <col min="520" max="520" width="29.7109375" style="3" customWidth="1"/>
    <col min="521" max="521" width="13.7109375" style="3" customWidth="1"/>
    <col min="522" max="522" width="3.42578125" style="3" customWidth="1"/>
    <col min="523" max="768" width="11.42578125" style="3"/>
    <col min="769" max="769" width="4.5703125" style="3" customWidth="1"/>
    <col min="770" max="770" width="60.28515625" style="3" customWidth="1"/>
    <col min="771" max="772" width="29.5703125" style="3" customWidth="1"/>
    <col min="773" max="773" width="13.7109375" style="3" customWidth="1"/>
    <col min="774" max="774" width="29.7109375" style="3" customWidth="1"/>
    <col min="775" max="775" width="14.140625" style="3" customWidth="1"/>
    <col min="776" max="776" width="29.7109375" style="3" customWidth="1"/>
    <col min="777" max="777" width="13.7109375" style="3" customWidth="1"/>
    <col min="778" max="778" width="3.42578125" style="3" customWidth="1"/>
    <col min="779" max="1024" width="11.42578125" style="3"/>
    <col min="1025" max="1025" width="4.5703125" style="3" customWidth="1"/>
    <col min="1026" max="1026" width="60.28515625" style="3" customWidth="1"/>
    <col min="1027" max="1028" width="29.5703125" style="3" customWidth="1"/>
    <col min="1029" max="1029" width="13.7109375" style="3" customWidth="1"/>
    <col min="1030" max="1030" width="29.7109375" style="3" customWidth="1"/>
    <col min="1031" max="1031" width="14.140625" style="3" customWidth="1"/>
    <col min="1032" max="1032" width="29.7109375" style="3" customWidth="1"/>
    <col min="1033" max="1033" width="13.7109375" style="3" customWidth="1"/>
    <col min="1034" max="1034" width="3.42578125" style="3" customWidth="1"/>
    <col min="1035" max="1280" width="11.42578125" style="3"/>
    <col min="1281" max="1281" width="4.5703125" style="3" customWidth="1"/>
    <col min="1282" max="1282" width="60.28515625" style="3" customWidth="1"/>
    <col min="1283" max="1284" width="29.5703125" style="3" customWidth="1"/>
    <col min="1285" max="1285" width="13.7109375" style="3" customWidth="1"/>
    <col min="1286" max="1286" width="29.7109375" style="3" customWidth="1"/>
    <col min="1287" max="1287" width="14.140625" style="3" customWidth="1"/>
    <col min="1288" max="1288" width="29.7109375" style="3" customWidth="1"/>
    <col min="1289" max="1289" width="13.7109375" style="3" customWidth="1"/>
    <col min="1290" max="1290" width="3.42578125" style="3" customWidth="1"/>
    <col min="1291" max="1536" width="11.42578125" style="3"/>
    <col min="1537" max="1537" width="4.5703125" style="3" customWidth="1"/>
    <col min="1538" max="1538" width="60.28515625" style="3" customWidth="1"/>
    <col min="1539" max="1540" width="29.5703125" style="3" customWidth="1"/>
    <col min="1541" max="1541" width="13.7109375" style="3" customWidth="1"/>
    <col min="1542" max="1542" width="29.7109375" style="3" customWidth="1"/>
    <col min="1543" max="1543" width="14.140625" style="3" customWidth="1"/>
    <col min="1544" max="1544" width="29.7109375" style="3" customWidth="1"/>
    <col min="1545" max="1545" width="13.7109375" style="3" customWidth="1"/>
    <col min="1546" max="1546" width="3.42578125" style="3" customWidth="1"/>
    <col min="1547" max="1792" width="11.42578125" style="3"/>
    <col min="1793" max="1793" width="4.5703125" style="3" customWidth="1"/>
    <col min="1794" max="1794" width="60.28515625" style="3" customWidth="1"/>
    <col min="1795" max="1796" width="29.5703125" style="3" customWidth="1"/>
    <col min="1797" max="1797" width="13.7109375" style="3" customWidth="1"/>
    <col min="1798" max="1798" width="29.7109375" style="3" customWidth="1"/>
    <col min="1799" max="1799" width="14.140625" style="3" customWidth="1"/>
    <col min="1800" max="1800" width="29.7109375" style="3" customWidth="1"/>
    <col min="1801" max="1801" width="13.7109375" style="3" customWidth="1"/>
    <col min="1802" max="1802" width="3.42578125" style="3" customWidth="1"/>
    <col min="1803" max="2048" width="11.42578125" style="3"/>
    <col min="2049" max="2049" width="4.5703125" style="3" customWidth="1"/>
    <col min="2050" max="2050" width="60.28515625" style="3" customWidth="1"/>
    <col min="2051" max="2052" width="29.5703125" style="3" customWidth="1"/>
    <col min="2053" max="2053" width="13.7109375" style="3" customWidth="1"/>
    <col min="2054" max="2054" width="29.7109375" style="3" customWidth="1"/>
    <col min="2055" max="2055" width="14.140625" style="3" customWidth="1"/>
    <col min="2056" max="2056" width="29.7109375" style="3" customWidth="1"/>
    <col min="2057" max="2057" width="13.7109375" style="3" customWidth="1"/>
    <col min="2058" max="2058" width="3.42578125" style="3" customWidth="1"/>
    <col min="2059" max="2304" width="11.42578125" style="3"/>
    <col min="2305" max="2305" width="4.5703125" style="3" customWidth="1"/>
    <col min="2306" max="2306" width="60.28515625" style="3" customWidth="1"/>
    <col min="2307" max="2308" width="29.5703125" style="3" customWidth="1"/>
    <col min="2309" max="2309" width="13.7109375" style="3" customWidth="1"/>
    <col min="2310" max="2310" width="29.7109375" style="3" customWidth="1"/>
    <col min="2311" max="2311" width="14.140625" style="3" customWidth="1"/>
    <col min="2312" max="2312" width="29.7109375" style="3" customWidth="1"/>
    <col min="2313" max="2313" width="13.7109375" style="3" customWidth="1"/>
    <col min="2314" max="2314" width="3.42578125" style="3" customWidth="1"/>
    <col min="2315" max="2560" width="11.42578125" style="3"/>
    <col min="2561" max="2561" width="4.5703125" style="3" customWidth="1"/>
    <col min="2562" max="2562" width="60.28515625" style="3" customWidth="1"/>
    <col min="2563" max="2564" width="29.5703125" style="3" customWidth="1"/>
    <col min="2565" max="2565" width="13.7109375" style="3" customWidth="1"/>
    <col min="2566" max="2566" width="29.7109375" style="3" customWidth="1"/>
    <col min="2567" max="2567" width="14.140625" style="3" customWidth="1"/>
    <col min="2568" max="2568" width="29.7109375" style="3" customWidth="1"/>
    <col min="2569" max="2569" width="13.7109375" style="3" customWidth="1"/>
    <col min="2570" max="2570" width="3.42578125" style="3" customWidth="1"/>
    <col min="2571" max="2816" width="11.42578125" style="3"/>
    <col min="2817" max="2817" width="4.5703125" style="3" customWidth="1"/>
    <col min="2818" max="2818" width="60.28515625" style="3" customWidth="1"/>
    <col min="2819" max="2820" width="29.5703125" style="3" customWidth="1"/>
    <col min="2821" max="2821" width="13.7109375" style="3" customWidth="1"/>
    <col min="2822" max="2822" width="29.7109375" style="3" customWidth="1"/>
    <col min="2823" max="2823" width="14.140625" style="3" customWidth="1"/>
    <col min="2824" max="2824" width="29.7109375" style="3" customWidth="1"/>
    <col min="2825" max="2825" width="13.7109375" style="3" customWidth="1"/>
    <col min="2826" max="2826" width="3.42578125" style="3" customWidth="1"/>
    <col min="2827" max="3072" width="11.42578125" style="3"/>
    <col min="3073" max="3073" width="4.5703125" style="3" customWidth="1"/>
    <col min="3074" max="3074" width="60.28515625" style="3" customWidth="1"/>
    <col min="3075" max="3076" width="29.5703125" style="3" customWidth="1"/>
    <col min="3077" max="3077" width="13.7109375" style="3" customWidth="1"/>
    <col min="3078" max="3078" width="29.7109375" style="3" customWidth="1"/>
    <col min="3079" max="3079" width="14.140625" style="3" customWidth="1"/>
    <col min="3080" max="3080" width="29.7109375" style="3" customWidth="1"/>
    <col min="3081" max="3081" width="13.7109375" style="3" customWidth="1"/>
    <col min="3082" max="3082" width="3.42578125" style="3" customWidth="1"/>
    <col min="3083" max="3328" width="11.42578125" style="3"/>
    <col min="3329" max="3329" width="4.5703125" style="3" customWidth="1"/>
    <col min="3330" max="3330" width="60.28515625" style="3" customWidth="1"/>
    <col min="3331" max="3332" width="29.5703125" style="3" customWidth="1"/>
    <col min="3333" max="3333" width="13.7109375" style="3" customWidth="1"/>
    <col min="3334" max="3334" width="29.7109375" style="3" customWidth="1"/>
    <col min="3335" max="3335" width="14.140625" style="3" customWidth="1"/>
    <col min="3336" max="3336" width="29.7109375" style="3" customWidth="1"/>
    <col min="3337" max="3337" width="13.7109375" style="3" customWidth="1"/>
    <col min="3338" max="3338" width="3.42578125" style="3" customWidth="1"/>
    <col min="3339" max="3584" width="11.42578125" style="3"/>
    <col min="3585" max="3585" width="4.5703125" style="3" customWidth="1"/>
    <col min="3586" max="3586" width="60.28515625" style="3" customWidth="1"/>
    <col min="3587" max="3588" width="29.5703125" style="3" customWidth="1"/>
    <col min="3589" max="3589" width="13.7109375" style="3" customWidth="1"/>
    <col min="3590" max="3590" width="29.7109375" style="3" customWidth="1"/>
    <col min="3591" max="3591" width="14.140625" style="3" customWidth="1"/>
    <col min="3592" max="3592" width="29.7109375" style="3" customWidth="1"/>
    <col min="3593" max="3593" width="13.7109375" style="3" customWidth="1"/>
    <col min="3594" max="3594" width="3.42578125" style="3" customWidth="1"/>
    <col min="3595" max="3840" width="11.42578125" style="3"/>
    <col min="3841" max="3841" width="4.5703125" style="3" customWidth="1"/>
    <col min="3842" max="3842" width="60.28515625" style="3" customWidth="1"/>
    <col min="3843" max="3844" width="29.5703125" style="3" customWidth="1"/>
    <col min="3845" max="3845" width="13.7109375" style="3" customWidth="1"/>
    <col min="3846" max="3846" width="29.7109375" style="3" customWidth="1"/>
    <col min="3847" max="3847" width="14.140625" style="3" customWidth="1"/>
    <col min="3848" max="3848" width="29.7109375" style="3" customWidth="1"/>
    <col min="3849" max="3849" width="13.7109375" style="3" customWidth="1"/>
    <col min="3850" max="3850" width="3.42578125" style="3" customWidth="1"/>
    <col min="3851" max="4096" width="11.42578125" style="3"/>
    <col min="4097" max="4097" width="4.5703125" style="3" customWidth="1"/>
    <col min="4098" max="4098" width="60.28515625" style="3" customWidth="1"/>
    <col min="4099" max="4100" width="29.5703125" style="3" customWidth="1"/>
    <col min="4101" max="4101" width="13.7109375" style="3" customWidth="1"/>
    <col min="4102" max="4102" width="29.7109375" style="3" customWidth="1"/>
    <col min="4103" max="4103" width="14.140625" style="3" customWidth="1"/>
    <col min="4104" max="4104" width="29.7109375" style="3" customWidth="1"/>
    <col min="4105" max="4105" width="13.7109375" style="3" customWidth="1"/>
    <col min="4106" max="4106" width="3.42578125" style="3" customWidth="1"/>
    <col min="4107" max="4352" width="11.42578125" style="3"/>
    <col min="4353" max="4353" width="4.5703125" style="3" customWidth="1"/>
    <col min="4354" max="4354" width="60.28515625" style="3" customWidth="1"/>
    <col min="4355" max="4356" width="29.5703125" style="3" customWidth="1"/>
    <col min="4357" max="4357" width="13.7109375" style="3" customWidth="1"/>
    <col min="4358" max="4358" width="29.7109375" style="3" customWidth="1"/>
    <col min="4359" max="4359" width="14.140625" style="3" customWidth="1"/>
    <col min="4360" max="4360" width="29.7109375" style="3" customWidth="1"/>
    <col min="4361" max="4361" width="13.7109375" style="3" customWidth="1"/>
    <col min="4362" max="4362" width="3.42578125" style="3" customWidth="1"/>
    <col min="4363" max="4608" width="11.42578125" style="3"/>
    <col min="4609" max="4609" width="4.5703125" style="3" customWidth="1"/>
    <col min="4610" max="4610" width="60.28515625" style="3" customWidth="1"/>
    <col min="4611" max="4612" width="29.5703125" style="3" customWidth="1"/>
    <col min="4613" max="4613" width="13.7109375" style="3" customWidth="1"/>
    <col min="4614" max="4614" width="29.7109375" style="3" customWidth="1"/>
    <col min="4615" max="4615" width="14.140625" style="3" customWidth="1"/>
    <col min="4616" max="4616" width="29.7109375" style="3" customWidth="1"/>
    <col min="4617" max="4617" width="13.7109375" style="3" customWidth="1"/>
    <col min="4618" max="4618" width="3.42578125" style="3" customWidth="1"/>
    <col min="4619" max="4864" width="11.42578125" style="3"/>
    <col min="4865" max="4865" width="4.5703125" style="3" customWidth="1"/>
    <col min="4866" max="4866" width="60.28515625" style="3" customWidth="1"/>
    <col min="4867" max="4868" width="29.5703125" style="3" customWidth="1"/>
    <col min="4869" max="4869" width="13.7109375" style="3" customWidth="1"/>
    <col min="4870" max="4870" width="29.7109375" style="3" customWidth="1"/>
    <col min="4871" max="4871" width="14.140625" style="3" customWidth="1"/>
    <col min="4872" max="4872" width="29.7109375" style="3" customWidth="1"/>
    <col min="4873" max="4873" width="13.7109375" style="3" customWidth="1"/>
    <col min="4874" max="4874" width="3.42578125" style="3" customWidth="1"/>
    <col min="4875" max="5120" width="11.42578125" style="3"/>
    <col min="5121" max="5121" width="4.5703125" style="3" customWidth="1"/>
    <col min="5122" max="5122" width="60.28515625" style="3" customWidth="1"/>
    <col min="5123" max="5124" width="29.5703125" style="3" customWidth="1"/>
    <col min="5125" max="5125" width="13.7109375" style="3" customWidth="1"/>
    <col min="5126" max="5126" width="29.7109375" style="3" customWidth="1"/>
    <col min="5127" max="5127" width="14.140625" style="3" customWidth="1"/>
    <col min="5128" max="5128" width="29.7109375" style="3" customWidth="1"/>
    <col min="5129" max="5129" width="13.7109375" style="3" customWidth="1"/>
    <col min="5130" max="5130" width="3.42578125" style="3" customWidth="1"/>
    <col min="5131" max="5376" width="11.42578125" style="3"/>
    <col min="5377" max="5377" width="4.5703125" style="3" customWidth="1"/>
    <col min="5378" max="5378" width="60.28515625" style="3" customWidth="1"/>
    <col min="5379" max="5380" width="29.5703125" style="3" customWidth="1"/>
    <col min="5381" max="5381" width="13.7109375" style="3" customWidth="1"/>
    <col min="5382" max="5382" width="29.7109375" style="3" customWidth="1"/>
    <col min="5383" max="5383" width="14.140625" style="3" customWidth="1"/>
    <col min="5384" max="5384" width="29.7109375" style="3" customWidth="1"/>
    <col min="5385" max="5385" width="13.7109375" style="3" customWidth="1"/>
    <col min="5386" max="5386" width="3.42578125" style="3" customWidth="1"/>
    <col min="5387" max="5632" width="11.42578125" style="3"/>
    <col min="5633" max="5633" width="4.5703125" style="3" customWidth="1"/>
    <col min="5634" max="5634" width="60.28515625" style="3" customWidth="1"/>
    <col min="5635" max="5636" width="29.5703125" style="3" customWidth="1"/>
    <col min="5637" max="5637" width="13.7109375" style="3" customWidth="1"/>
    <col min="5638" max="5638" width="29.7109375" style="3" customWidth="1"/>
    <col min="5639" max="5639" width="14.140625" style="3" customWidth="1"/>
    <col min="5640" max="5640" width="29.7109375" style="3" customWidth="1"/>
    <col min="5641" max="5641" width="13.7109375" style="3" customWidth="1"/>
    <col min="5642" max="5642" width="3.42578125" style="3" customWidth="1"/>
    <col min="5643" max="5888" width="11.42578125" style="3"/>
    <col min="5889" max="5889" width="4.5703125" style="3" customWidth="1"/>
    <col min="5890" max="5890" width="60.28515625" style="3" customWidth="1"/>
    <col min="5891" max="5892" width="29.5703125" style="3" customWidth="1"/>
    <col min="5893" max="5893" width="13.7109375" style="3" customWidth="1"/>
    <col min="5894" max="5894" width="29.7109375" style="3" customWidth="1"/>
    <col min="5895" max="5895" width="14.140625" style="3" customWidth="1"/>
    <col min="5896" max="5896" width="29.7109375" style="3" customWidth="1"/>
    <col min="5897" max="5897" width="13.7109375" style="3" customWidth="1"/>
    <col min="5898" max="5898" width="3.42578125" style="3" customWidth="1"/>
    <col min="5899" max="6144" width="11.42578125" style="3"/>
    <col min="6145" max="6145" width="4.5703125" style="3" customWidth="1"/>
    <col min="6146" max="6146" width="60.28515625" style="3" customWidth="1"/>
    <col min="6147" max="6148" width="29.5703125" style="3" customWidth="1"/>
    <col min="6149" max="6149" width="13.7109375" style="3" customWidth="1"/>
    <col min="6150" max="6150" width="29.7109375" style="3" customWidth="1"/>
    <col min="6151" max="6151" width="14.140625" style="3" customWidth="1"/>
    <col min="6152" max="6152" width="29.7109375" style="3" customWidth="1"/>
    <col min="6153" max="6153" width="13.7109375" style="3" customWidth="1"/>
    <col min="6154" max="6154" width="3.42578125" style="3" customWidth="1"/>
    <col min="6155" max="6400" width="11.42578125" style="3"/>
    <col min="6401" max="6401" width="4.5703125" style="3" customWidth="1"/>
    <col min="6402" max="6402" width="60.28515625" style="3" customWidth="1"/>
    <col min="6403" max="6404" width="29.5703125" style="3" customWidth="1"/>
    <col min="6405" max="6405" width="13.7109375" style="3" customWidth="1"/>
    <col min="6406" max="6406" width="29.7109375" style="3" customWidth="1"/>
    <col min="6407" max="6407" width="14.140625" style="3" customWidth="1"/>
    <col min="6408" max="6408" width="29.7109375" style="3" customWidth="1"/>
    <col min="6409" max="6409" width="13.7109375" style="3" customWidth="1"/>
    <col min="6410" max="6410" width="3.42578125" style="3" customWidth="1"/>
    <col min="6411" max="6656" width="11.42578125" style="3"/>
    <col min="6657" max="6657" width="4.5703125" style="3" customWidth="1"/>
    <col min="6658" max="6658" width="60.28515625" style="3" customWidth="1"/>
    <col min="6659" max="6660" width="29.5703125" style="3" customWidth="1"/>
    <col min="6661" max="6661" width="13.7109375" style="3" customWidth="1"/>
    <col min="6662" max="6662" width="29.7109375" style="3" customWidth="1"/>
    <col min="6663" max="6663" width="14.140625" style="3" customWidth="1"/>
    <col min="6664" max="6664" width="29.7109375" style="3" customWidth="1"/>
    <col min="6665" max="6665" width="13.7109375" style="3" customWidth="1"/>
    <col min="6666" max="6666" width="3.42578125" style="3" customWidth="1"/>
    <col min="6667" max="6912" width="11.42578125" style="3"/>
    <col min="6913" max="6913" width="4.5703125" style="3" customWidth="1"/>
    <col min="6914" max="6914" width="60.28515625" style="3" customWidth="1"/>
    <col min="6915" max="6916" width="29.5703125" style="3" customWidth="1"/>
    <col min="6917" max="6917" width="13.7109375" style="3" customWidth="1"/>
    <col min="6918" max="6918" width="29.7109375" style="3" customWidth="1"/>
    <col min="6919" max="6919" width="14.140625" style="3" customWidth="1"/>
    <col min="6920" max="6920" width="29.7109375" style="3" customWidth="1"/>
    <col min="6921" max="6921" width="13.7109375" style="3" customWidth="1"/>
    <col min="6922" max="6922" width="3.42578125" style="3" customWidth="1"/>
    <col min="6923" max="7168" width="11.42578125" style="3"/>
    <col min="7169" max="7169" width="4.5703125" style="3" customWidth="1"/>
    <col min="7170" max="7170" width="60.28515625" style="3" customWidth="1"/>
    <col min="7171" max="7172" width="29.5703125" style="3" customWidth="1"/>
    <col min="7173" max="7173" width="13.7109375" style="3" customWidth="1"/>
    <col min="7174" max="7174" width="29.7109375" style="3" customWidth="1"/>
    <col min="7175" max="7175" width="14.140625" style="3" customWidth="1"/>
    <col min="7176" max="7176" width="29.7109375" style="3" customWidth="1"/>
    <col min="7177" max="7177" width="13.7109375" style="3" customWidth="1"/>
    <col min="7178" max="7178" width="3.42578125" style="3" customWidth="1"/>
    <col min="7179" max="7424" width="11.42578125" style="3"/>
    <col min="7425" max="7425" width="4.5703125" style="3" customWidth="1"/>
    <col min="7426" max="7426" width="60.28515625" style="3" customWidth="1"/>
    <col min="7427" max="7428" width="29.5703125" style="3" customWidth="1"/>
    <col min="7429" max="7429" width="13.7109375" style="3" customWidth="1"/>
    <col min="7430" max="7430" width="29.7109375" style="3" customWidth="1"/>
    <col min="7431" max="7431" width="14.140625" style="3" customWidth="1"/>
    <col min="7432" max="7432" width="29.7109375" style="3" customWidth="1"/>
    <col min="7433" max="7433" width="13.7109375" style="3" customWidth="1"/>
    <col min="7434" max="7434" width="3.42578125" style="3" customWidth="1"/>
    <col min="7435" max="7680" width="11.42578125" style="3"/>
    <col min="7681" max="7681" width="4.5703125" style="3" customWidth="1"/>
    <col min="7682" max="7682" width="60.28515625" style="3" customWidth="1"/>
    <col min="7683" max="7684" width="29.5703125" style="3" customWidth="1"/>
    <col min="7685" max="7685" width="13.7109375" style="3" customWidth="1"/>
    <col min="7686" max="7686" width="29.7109375" style="3" customWidth="1"/>
    <col min="7687" max="7687" width="14.140625" style="3" customWidth="1"/>
    <col min="7688" max="7688" width="29.7109375" style="3" customWidth="1"/>
    <col min="7689" max="7689" width="13.7109375" style="3" customWidth="1"/>
    <col min="7690" max="7690" width="3.42578125" style="3" customWidth="1"/>
    <col min="7691" max="7936" width="11.42578125" style="3"/>
    <col min="7937" max="7937" width="4.5703125" style="3" customWidth="1"/>
    <col min="7938" max="7938" width="60.28515625" style="3" customWidth="1"/>
    <col min="7939" max="7940" width="29.5703125" style="3" customWidth="1"/>
    <col min="7941" max="7941" width="13.7109375" style="3" customWidth="1"/>
    <col min="7942" max="7942" width="29.7109375" style="3" customWidth="1"/>
    <col min="7943" max="7943" width="14.140625" style="3" customWidth="1"/>
    <col min="7944" max="7944" width="29.7109375" style="3" customWidth="1"/>
    <col min="7945" max="7945" width="13.7109375" style="3" customWidth="1"/>
    <col min="7946" max="7946" width="3.42578125" style="3" customWidth="1"/>
    <col min="7947" max="8192" width="11.42578125" style="3"/>
    <col min="8193" max="8193" width="4.5703125" style="3" customWidth="1"/>
    <col min="8194" max="8194" width="60.28515625" style="3" customWidth="1"/>
    <col min="8195" max="8196" width="29.5703125" style="3" customWidth="1"/>
    <col min="8197" max="8197" width="13.7109375" style="3" customWidth="1"/>
    <col min="8198" max="8198" width="29.7109375" style="3" customWidth="1"/>
    <col min="8199" max="8199" width="14.140625" style="3" customWidth="1"/>
    <col min="8200" max="8200" width="29.7109375" style="3" customWidth="1"/>
    <col min="8201" max="8201" width="13.7109375" style="3" customWidth="1"/>
    <col min="8202" max="8202" width="3.42578125" style="3" customWidth="1"/>
    <col min="8203" max="8448" width="11.42578125" style="3"/>
    <col min="8449" max="8449" width="4.5703125" style="3" customWidth="1"/>
    <col min="8450" max="8450" width="60.28515625" style="3" customWidth="1"/>
    <col min="8451" max="8452" width="29.5703125" style="3" customWidth="1"/>
    <col min="8453" max="8453" width="13.7109375" style="3" customWidth="1"/>
    <col min="8454" max="8454" width="29.7109375" style="3" customWidth="1"/>
    <col min="8455" max="8455" width="14.140625" style="3" customWidth="1"/>
    <col min="8456" max="8456" width="29.7109375" style="3" customWidth="1"/>
    <col min="8457" max="8457" width="13.7109375" style="3" customWidth="1"/>
    <col min="8458" max="8458" width="3.42578125" style="3" customWidth="1"/>
    <col min="8459" max="8704" width="11.42578125" style="3"/>
    <col min="8705" max="8705" width="4.5703125" style="3" customWidth="1"/>
    <col min="8706" max="8706" width="60.28515625" style="3" customWidth="1"/>
    <col min="8707" max="8708" width="29.5703125" style="3" customWidth="1"/>
    <col min="8709" max="8709" width="13.7109375" style="3" customWidth="1"/>
    <col min="8710" max="8710" width="29.7109375" style="3" customWidth="1"/>
    <col min="8711" max="8711" width="14.140625" style="3" customWidth="1"/>
    <col min="8712" max="8712" width="29.7109375" style="3" customWidth="1"/>
    <col min="8713" max="8713" width="13.7109375" style="3" customWidth="1"/>
    <col min="8714" max="8714" width="3.42578125" style="3" customWidth="1"/>
    <col min="8715" max="8960" width="11.42578125" style="3"/>
    <col min="8961" max="8961" width="4.5703125" style="3" customWidth="1"/>
    <col min="8962" max="8962" width="60.28515625" style="3" customWidth="1"/>
    <col min="8963" max="8964" width="29.5703125" style="3" customWidth="1"/>
    <col min="8965" max="8965" width="13.7109375" style="3" customWidth="1"/>
    <col min="8966" max="8966" width="29.7109375" style="3" customWidth="1"/>
    <col min="8967" max="8967" width="14.140625" style="3" customWidth="1"/>
    <col min="8968" max="8968" width="29.7109375" style="3" customWidth="1"/>
    <col min="8969" max="8969" width="13.7109375" style="3" customWidth="1"/>
    <col min="8970" max="8970" width="3.42578125" style="3" customWidth="1"/>
    <col min="8971" max="9216" width="11.42578125" style="3"/>
    <col min="9217" max="9217" width="4.5703125" style="3" customWidth="1"/>
    <col min="9218" max="9218" width="60.28515625" style="3" customWidth="1"/>
    <col min="9219" max="9220" width="29.5703125" style="3" customWidth="1"/>
    <col min="9221" max="9221" width="13.7109375" style="3" customWidth="1"/>
    <col min="9222" max="9222" width="29.7109375" style="3" customWidth="1"/>
    <col min="9223" max="9223" width="14.140625" style="3" customWidth="1"/>
    <col min="9224" max="9224" width="29.7109375" style="3" customWidth="1"/>
    <col min="9225" max="9225" width="13.7109375" style="3" customWidth="1"/>
    <col min="9226" max="9226" width="3.42578125" style="3" customWidth="1"/>
    <col min="9227" max="9472" width="11.42578125" style="3"/>
    <col min="9473" max="9473" width="4.5703125" style="3" customWidth="1"/>
    <col min="9474" max="9474" width="60.28515625" style="3" customWidth="1"/>
    <col min="9475" max="9476" width="29.5703125" style="3" customWidth="1"/>
    <col min="9477" max="9477" width="13.7109375" style="3" customWidth="1"/>
    <col min="9478" max="9478" width="29.7109375" style="3" customWidth="1"/>
    <col min="9479" max="9479" width="14.140625" style="3" customWidth="1"/>
    <col min="9480" max="9480" width="29.7109375" style="3" customWidth="1"/>
    <col min="9481" max="9481" width="13.7109375" style="3" customWidth="1"/>
    <col min="9482" max="9482" width="3.42578125" style="3" customWidth="1"/>
    <col min="9483" max="9728" width="11.42578125" style="3"/>
    <col min="9729" max="9729" width="4.5703125" style="3" customWidth="1"/>
    <col min="9730" max="9730" width="60.28515625" style="3" customWidth="1"/>
    <col min="9731" max="9732" width="29.5703125" style="3" customWidth="1"/>
    <col min="9733" max="9733" width="13.7109375" style="3" customWidth="1"/>
    <col min="9734" max="9734" width="29.7109375" style="3" customWidth="1"/>
    <col min="9735" max="9735" width="14.140625" style="3" customWidth="1"/>
    <col min="9736" max="9736" width="29.7109375" style="3" customWidth="1"/>
    <col min="9737" max="9737" width="13.7109375" style="3" customWidth="1"/>
    <col min="9738" max="9738" width="3.42578125" style="3" customWidth="1"/>
    <col min="9739" max="9984" width="11.42578125" style="3"/>
    <col min="9985" max="9985" width="4.5703125" style="3" customWidth="1"/>
    <col min="9986" max="9986" width="60.28515625" style="3" customWidth="1"/>
    <col min="9987" max="9988" width="29.5703125" style="3" customWidth="1"/>
    <col min="9989" max="9989" width="13.7109375" style="3" customWidth="1"/>
    <col min="9990" max="9990" width="29.7109375" style="3" customWidth="1"/>
    <col min="9991" max="9991" width="14.140625" style="3" customWidth="1"/>
    <col min="9992" max="9992" width="29.7109375" style="3" customWidth="1"/>
    <col min="9993" max="9993" width="13.7109375" style="3" customWidth="1"/>
    <col min="9994" max="9994" width="3.42578125" style="3" customWidth="1"/>
    <col min="9995" max="10240" width="11.42578125" style="3"/>
    <col min="10241" max="10241" width="4.5703125" style="3" customWidth="1"/>
    <col min="10242" max="10242" width="60.28515625" style="3" customWidth="1"/>
    <col min="10243" max="10244" width="29.5703125" style="3" customWidth="1"/>
    <col min="10245" max="10245" width="13.7109375" style="3" customWidth="1"/>
    <col min="10246" max="10246" width="29.7109375" style="3" customWidth="1"/>
    <col min="10247" max="10247" width="14.140625" style="3" customWidth="1"/>
    <col min="10248" max="10248" width="29.7109375" style="3" customWidth="1"/>
    <col min="10249" max="10249" width="13.7109375" style="3" customWidth="1"/>
    <col min="10250" max="10250" width="3.42578125" style="3" customWidth="1"/>
    <col min="10251" max="10496" width="11.42578125" style="3"/>
    <col min="10497" max="10497" width="4.5703125" style="3" customWidth="1"/>
    <col min="10498" max="10498" width="60.28515625" style="3" customWidth="1"/>
    <col min="10499" max="10500" width="29.5703125" style="3" customWidth="1"/>
    <col min="10501" max="10501" width="13.7109375" style="3" customWidth="1"/>
    <col min="10502" max="10502" width="29.7109375" style="3" customWidth="1"/>
    <col min="10503" max="10503" width="14.140625" style="3" customWidth="1"/>
    <col min="10504" max="10504" width="29.7109375" style="3" customWidth="1"/>
    <col min="10505" max="10505" width="13.7109375" style="3" customWidth="1"/>
    <col min="10506" max="10506" width="3.42578125" style="3" customWidth="1"/>
    <col min="10507" max="10752" width="11.42578125" style="3"/>
    <col min="10753" max="10753" width="4.5703125" style="3" customWidth="1"/>
    <col min="10754" max="10754" width="60.28515625" style="3" customWidth="1"/>
    <col min="10755" max="10756" width="29.5703125" style="3" customWidth="1"/>
    <col min="10757" max="10757" width="13.7109375" style="3" customWidth="1"/>
    <col min="10758" max="10758" width="29.7109375" style="3" customWidth="1"/>
    <col min="10759" max="10759" width="14.140625" style="3" customWidth="1"/>
    <col min="10760" max="10760" width="29.7109375" style="3" customWidth="1"/>
    <col min="10761" max="10761" width="13.7109375" style="3" customWidth="1"/>
    <col min="10762" max="10762" width="3.42578125" style="3" customWidth="1"/>
    <col min="10763" max="11008" width="11.42578125" style="3"/>
    <col min="11009" max="11009" width="4.5703125" style="3" customWidth="1"/>
    <col min="11010" max="11010" width="60.28515625" style="3" customWidth="1"/>
    <col min="11011" max="11012" width="29.5703125" style="3" customWidth="1"/>
    <col min="11013" max="11013" width="13.7109375" style="3" customWidth="1"/>
    <col min="11014" max="11014" width="29.7109375" style="3" customWidth="1"/>
    <col min="11015" max="11015" width="14.140625" style="3" customWidth="1"/>
    <col min="11016" max="11016" width="29.7109375" style="3" customWidth="1"/>
    <col min="11017" max="11017" width="13.7109375" style="3" customWidth="1"/>
    <col min="11018" max="11018" width="3.42578125" style="3" customWidth="1"/>
    <col min="11019" max="11264" width="11.42578125" style="3"/>
    <col min="11265" max="11265" width="4.5703125" style="3" customWidth="1"/>
    <col min="11266" max="11266" width="60.28515625" style="3" customWidth="1"/>
    <col min="11267" max="11268" width="29.5703125" style="3" customWidth="1"/>
    <col min="11269" max="11269" width="13.7109375" style="3" customWidth="1"/>
    <col min="11270" max="11270" width="29.7109375" style="3" customWidth="1"/>
    <col min="11271" max="11271" width="14.140625" style="3" customWidth="1"/>
    <col min="11272" max="11272" width="29.7109375" style="3" customWidth="1"/>
    <col min="11273" max="11273" width="13.7109375" style="3" customWidth="1"/>
    <col min="11274" max="11274" width="3.42578125" style="3" customWidth="1"/>
    <col min="11275" max="11520" width="11.42578125" style="3"/>
    <col min="11521" max="11521" width="4.5703125" style="3" customWidth="1"/>
    <col min="11522" max="11522" width="60.28515625" style="3" customWidth="1"/>
    <col min="11523" max="11524" width="29.5703125" style="3" customWidth="1"/>
    <col min="11525" max="11525" width="13.7109375" style="3" customWidth="1"/>
    <col min="11526" max="11526" width="29.7109375" style="3" customWidth="1"/>
    <col min="11527" max="11527" width="14.140625" style="3" customWidth="1"/>
    <col min="11528" max="11528" width="29.7109375" style="3" customWidth="1"/>
    <col min="11529" max="11529" width="13.7109375" style="3" customWidth="1"/>
    <col min="11530" max="11530" width="3.42578125" style="3" customWidth="1"/>
    <col min="11531" max="11776" width="11.42578125" style="3"/>
    <col min="11777" max="11777" width="4.5703125" style="3" customWidth="1"/>
    <col min="11778" max="11778" width="60.28515625" style="3" customWidth="1"/>
    <col min="11779" max="11780" width="29.5703125" style="3" customWidth="1"/>
    <col min="11781" max="11781" width="13.7109375" style="3" customWidth="1"/>
    <col min="11782" max="11782" width="29.7109375" style="3" customWidth="1"/>
    <col min="11783" max="11783" width="14.140625" style="3" customWidth="1"/>
    <col min="11784" max="11784" width="29.7109375" style="3" customWidth="1"/>
    <col min="11785" max="11785" width="13.7109375" style="3" customWidth="1"/>
    <col min="11786" max="11786" width="3.42578125" style="3" customWidth="1"/>
    <col min="11787" max="12032" width="11.42578125" style="3"/>
    <col min="12033" max="12033" width="4.5703125" style="3" customWidth="1"/>
    <col min="12034" max="12034" width="60.28515625" style="3" customWidth="1"/>
    <col min="12035" max="12036" width="29.5703125" style="3" customWidth="1"/>
    <col min="12037" max="12037" width="13.7109375" style="3" customWidth="1"/>
    <col min="12038" max="12038" width="29.7109375" style="3" customWidth="1"/>
    <col min="12039" max="12039" width="14.140625" style="3" customWidth="1"/>
    <col min="12040" max="12040" width="29.7109375" style="3" customWidth="1"/>
    <col min="12041" max="12041" width="13.7109375" style="3" customWidth="1"/>
    <col min="12042" max="12042" width="3.42578125" style="3" customWidth="1"/>
    <col min="12043" max="12288" width="11.42578125" style="3"/>
    <col min="12289" max="12289" width="4.5703125" style="3" customWidth="1"/>
    <col min="12290" max="12290" width="60.28515625" style="3" customWidth="1"/>
    <col min="12291" max="12292" width="29.5703125" style="3" customWidth="1"/>
    <col min="12293" max="12293" width="13.7109375" style="3" customWidth="1"/>
    <col min="12294" max="12294" width="29.7109375" style="3" customWidth="1"/>
    <col min="12295" max="12295" width="14.140625" style="3" customWidth="1"/>
    <col min="12296" max="12296" width="29.7109375" style="3" customWidth="1"/>
    <col min="12297" max="12297" width="13.7109375" style="3" customWidth="1"/>
    <col min="12298" max="12298" width="3.42578125" style="3" customWidth="1"/>
    <col min="12299" max="12544" width="11.42578125" style="3"/>
    <col min="12545" max="12545" width="4.5703125" style="3" customWidth="1"/>
    <col min="12546" max="12546" width="60.28515625" style="3" customWidth="1"/>
    <col min="12547" max="12548" width="29.5703125" style="3" customWidth="1"/>
    <col min="12549" max="12549" width="13.7109375" style="3" customWidth="1"/>
    <col min="12550" max="12550" width="29.7109375" style="3" customWidth="1"/>
    <col min="12551" max="12551" width="14.140625" style="3" customWidth="1"/>
    <col min="12552" max="12552" width="29.7109375" style="3" customWidth="1"/>
    <col min="12553" max="12553" width="13.7109375" style="3" customWidth="1"/>
    <col min="12554" max="12554" width="3.42578125" style="3" customWidth="1"/>
    <col min="12555" max="12800" width="11.42578125" style="3"/>
    <col min="12801" max="12801" width="4.5703125" style="3" customWidth="1"/>
    <col min="12802" max="12802" width="60.28515625" style="3" customWidth="1"/>
    <col min="12803" max="12804" width="29.5703125" style="3" customWidth="1"/>
    <col min="12805" max="12805" width="13.7109375" style="3" customWidth="1"/>
    <col min="12806" max="12806" width="29.7109375" style="3" customWidth="1"/>
    <col min="12807" max="12807" width="14.140625" style="3" customWidth="1"/>
    <col min="12808" max="12808" width="29.7109375" style="3" customWidth="1"/>
    <col min="12809" max="12809" width="13.7109375" style="3" customWidth="1"/>
    <col min="12810" max="12810" width="3.42578125" style="3" customWidth="1"/>
    <col min="12811" max="13056" width="11.42578125" style="3"/>
    <col min="13057" max="13057" width="4.5703125" style="3" customWidth="1"/>
    <col min="13058" max="13058" width="60.28515625" style="3" customWidth="1"/>
    <col min="13059" max="13060" width="29.5703125" style="3" customWidth="1"/>
    <col min="13061" max="13061" width="13.7109375" style="3" customWidth="1"/>
    <col min="13062" max="13062" width="29.7109375" style="3" customWidth="1"/>
    <col min="13063" max="13063" width="14.140625" style="3" customWidth="1"/>
    <col min="13064" max="13064" width="29.7109375" style="3" customWidth="1"/>
    <col min="13065" max="13065" width="13.7109375" style="3" customWidth="1"/>
    <col min="13066" max="13066" width="3.42578125" style="3" customWidth="1"/>
    <col min="13067" max="13312" width="11.42578125" style="3"/>
    <col min="13313" max="13313" width="4.5703125" style="3" customWidth="1"/>
    <col min="13314" max="13314" width="60.28515625" style="3" customWidth="1"/>
    <col min="13315" max="13316" width="29.5703125" style="3" customWidth="1"/>
    <col min="13317" max="13317" width="13.7109375" style="3" customWidth="1"/>
    <col min="13318" max="13318" width="29.7109375" style="3" customWidth="1"/>
    <col min="13319" max="13319" width="14.140625" style="3" customWidth="1"/>
    <col min="13320" max="13320" width="29.7109375" style="3" customWidth="1"/>
    <col min="13321" max="13321" width="13.7109375" style="3" customWidth="1"/>
    <col min="13322" max="13322" width="3.42578125" style="3" customWidth="1"/>
    <col min="13323" max="13568" width="11.42578125" style="3"/>
    <col min="13569" max="13569" width="4.5703125" style="3" customWidth="1"/>
    <col min="13570" max="13570" width="60.28515625" style="3" customWidth="1"/>
    <col min="13571" max="13572" width="29.5703125" style="3" customWidth="1"/>
    <col min="13573" max="13573" width="13.7109375" style="3" customWidth="1"/>
    <col min="13574" max="13574" width="29.7109375" style="3" customWidth="1"/>
    <col min="13575" max="13575" width="14.140625" style="3" customWidth="1"/>
    <col min="13576" max="13576" width="29.7109375" style="3" customWidth="1"/>
    <col min="13577" max="13577" width="13.7109375" style="3" customWidth="1"/>
    <col min="13578" max="13578" width="3.42578125" style="3" customWidth="1"/>
    <col min="13579" max="13824" width="11.42578125" style="3"/>
    <col min="13825" max="13825" width="4.5703125" style="3" customWidth="1"/>
    <col min="13826" max="13826" width="60.28515625" style="3" customWidth="1"/>
    <col min="13827" max="13828" width="29.5703125" style="3" customWidth="1"/>
    <col min="13829" max="13829" width="13.7109375" style="3" customWidth="1"/>
    <col min="13830" max="13830" width="29.7109375" style="3" customWidth="1"/>
    <col min="13831" max="13831" width="14.140625" style="3" customWidth="1"/>
    <col min="13832" max="13832" width="29.7109375" style="3" customWidth="1"/>
    <col min="13833" max="13833" width="13.7109375" style="3" customWidth="1"/>
    <col min="13834" max="13834" width="3.42578125" style="3" customWidth="1"/>
    <col min="13835" max="14080" width="11.42578125" style="3"/>
    <col min="14081" max="14081" width="4.5703125" style="3" customWidth="1"/>
    <col min="14082" max="14082" width="60.28515625" style="3" customWidth="1"/>
    <col min="14083" max="14084" width="29.5703125" style="3" customWidth="1"/>
    <col min="14085" max="14085" width="13.7109375" style="3" customWidth="1"/>
    <col min="14086" max="14086" width="29.7109375" style="3" customWidth="1"/>
    <col min="14087" max="14087" width="14.140625" style="3" customWidth="1"/>
    <col min="14088" max="14088" width="29.7109375" style="3" customWidth="1"/>
    <col min="14089" max="14089" width="13.7109375" style="3" customWidth="1"/>
    <col min="14090" max="14090" width="3.42578125" style="3" customWidth="1"/>
    <col min="14091" max="14336" width="11.42578125" style="3"/>
    <col min="14337" max="14337" width="4.5703125" style="3" customWidth="1"/>
    <col min="14338" max="14338" width="60.28515625" style="3" customWidth="1"/>
    <col min="14339" max="14340" width="29.5703125" style="3" customWidth="1"/>
    <col min="14341" max="14341" width="13.7109375" style="3" customWidth="1"/>
    <col min="14342" max="14342" width="29.7109375" style="3" customWidth="1"/>
    <col min="14343" max="14343" width="14.140625" style="3" customWidth="1"/>
    <col min="14344" max="14344" width="29.7109375" style="3" customWidth="1"/>
    <col min="14345" max="14345" width="13.7109375" style="3" customWidth="1"/>
    <col min="14346" max="14346" width="3.42578125" style="3" customWidth="1"/>
    <col min="14347" max="14592" width="11.42578125" style="3"/>
    <col min="14593" max="14593" width="4.5703125" style="3" customWidth="1"/>
    <col min="14594" max="14594" width="60.28515625" style="3" customWidth="1"/>
    <col min="14595" max="14596" width="29.5703125" style="3" customWidth="1"/>
    <col min="14597" max="14597" width="13.7109375" style="3" customWidth="1"/>
    <col min="14598" max="14598" width="29.7109375" style="3" customWidth="1"/>
    <col min="14599" max="14599" width="14.140625" style="3" customWidth="1"/>
    <col min="14600" max="14600" width="29.7109375" style="3" customWidth="1"/>
    <col min="14601" max="14601" width="13.7109375" style="3" customWidth="1"/>
    <col min="14602" max="14602" width="3.42578125" style="3" customWidth="1"/>
    <col min="14603" max="14848" width="11.42578125" style="3"/>
    <col min="14849" max="14849" width="4.5703125" style="3" customWidth="1"/>
    <col min="14850" max="14850" width="60.28515625" style="3" customWidth="1"/>
    <col min="14851" max="14852" width="29.5703125" style="3" customWidth="1"/>
    <col min="14853" max="14853" width="13.7109375" style="3" customWidth="1"/>
    <col min="14854" max="14854" width="29.7109375" style="3" customWidth="1"/>
    <col min="14855" max="14855" width="14.140625" style="3" customWidth="1"/>
    <col min="14856" max="14856" width="29.7109375" style="3" customWidth="1"/>
    <col min="14857" max="14857" width="13.7109375" style="3" customWidth="1"/>
    <col min="14858" max="14858" width="3.42578125" style="3" customWidth="1"/>
    <col min="14859" max="15104" width="11.42578125" style="3"/>
    <col min="15105" max="15105" width="4.5703125" style="3" customWidth="1"/>
    <col min="15106" max="15106" width="60.28515625" style="3" customWidth="1"/>
    <col min="15107" max="15108" width="29.5703125" style="3" customWidth="1"/>
    <col min="15109" max="15109" width="13.7109375" style="3" customWidth="1"/>
    <col min="15110" max="15110" width="29.7109375" style="3" customWidth="1"/>
    <col min="15111" max="15111" width="14.140625" style="3" customWidth="1"/>
    <col min="15112" max="15112" width="29.7109375" style="3" customWidth="1"/>
    <col min="15113" max="15113" width="13.7109375" style="3" customWidth="1"/>
    <col min="15114" max="15114" width="3.42578125" style="3" customWidth="1"/>
    <col min="15115" max="15360" width="11.42578125" style="3"/>
    <col min="15361" max="15361" width="4.5703125" style="3" customWidth="1"/>
    <col min="15362" max="15362" width="60.28515625" style="3" customWidth="1"/>
    <col min="15363" max="15364" width="29.5703125" style="3" customWidth="1"/>
    <col min="15365" max="15365" width="13.7109375" style="3" customWidth="1"/>
    <col min="15366" max="15366" width="29.7109375" style="3" customWidth="1"/>
    <col min="15367" max="15367" width="14.140625" style="3" customWidth="1"/>
    <col min="15368" max="15368" width="29.7109375" style="3" customWidth="1"/>
    <col min="15369" max="15369" width="13.7109375" style="3" customWidth="1"/>
    <col min="15370" max="15370" width="3.42578125" style="3" customWidth="1"/>
    <col min="15371" max="15616" width="11.42578125" style="3"/>
    <col min="15617" max="15617" width="4.5703125" style="3" customWidth="1"/>
    <col min="15618" max="15618" width="60.28515625" style="3" customWidth="1"/>
    <col min="15619" max="15620" width="29.5703125" style="3" customWidth="1"/>
    <col min="15621" max="15621" width="13.7109375" style="3" customWidth="1"/>
    <col min="15622" max="15622" width="29.7109375" style="3" customWidth="1"/>
    <col min="15623" max="15623" width="14.140625" style="3" customWidth="1"/>
    <col min="15624" max="15624" width="29.7109375" style="3" customWidth="1"/>
    <col min="15625" max="15625" width="13.7109375" style="3" customWidth="1"/>
    <col min="15626" max="15626" width="3.42578125" style="3" customWidth="1"/>
    <col min="15627" max="15872" width="11.42578125" style="3"/>
    <col min="15873" max="15873" width="4.5703125" style="3" customWidth="1"/>
    <col min="15874" max="15874" width="60.28515625" style="3" customWidth="1"/>
    <col min="15875" max="15876" width="29.5703125" style="3" customWidth="1"/>
    <col min="15877" max="15877" width="13.7109375" style="3" customWidth="1"/>
    <col min="15878" max="15878" width="29.7109375" style="3" customWidth="1"/>
    <col min="15879" max="15879" width="14.140625" style="3" customWidth="1"/>
    <col min="15880" max="15880" width="29.7109375" style="3" customWidth="1"/>
    <col min="15881" max="15881" width="13.7109375" style="3" customWidth="1"/>
    <col min="15882" max="15882" width="3.42578125" style="3" customWidth="1"/>
    <col min="15883" max="16128" width="11.42578125" style="3"/>
    <col min="16129" max="16129" width="4.5703125" style="3" customWidth="1"/>
    <col min="16130" max="16130" width="60.28515625" style="3" customWidth="1"/>
    <col min="16131" max="16132" width="29.5703125" style="3" customWidth="1"/>
    <col min="16133" max="16133" width="13.7109375" style="3" customWidth="1"/>
    <col min="16134" max="16134" width="29.7109375" style="3" customWidth="1"/>
    <col min="16135" max="16135" width="14.140625" style="3" customWidth="1"/>
    <col min="16136" max="16136" width="29.7109375" style="3" customWidth="1"/>
    <col min="16137" max="16137" width="13.7109375" style="3" customWidth="1"/>
    <col min="16138" max="16138" width="3.42578125" style="3" customWidth="1"/>
    <col min="16139" max="16384" width="11.42578125" style="3"/>
  </cols>
  <sheetData>
    <row r="1" spans="1:14" ht="15.75" thickBot="1" x14ac:dyDescent="0.3"/>
    <row r="2" spans="1:14" s="5" customFormat="1" x14ac:dyDescent="0.25">
      <c r="A2" s="4"/>
      <c r="J2" s="6"/>
    </row>
    <row r="3" spans="1:14" x14ac:dyDescent="0.25">
      <c r="A3" s="7"/>
      <c r="J3" s="8"/>
    </row>
    <row r="4" spans="1:14" x14ac:dyDescent="0.25">
      <c r="A4" s="7"/>
      <c r="H4" s="85">
        <v>31</v>
      </c>
      <c r="J4" s="8"/>
    </row>
    <row r="5" spans="1:14" ht="19.5" x14ac:dyDescent="0.25">
      <c r="A5" s="7"/>
      <c r="E5" s="9"/>
      <c r="F5" s="9"/>
      <c r="G5" s="9"/>
      <c r="H5" s="86"/>
      <c r="I5" s="9"/>
      <c r="J5" s="8"/>
    </row>
    <row r="6" spans="1:14" x14ac:dyDescent="0.25">
      <c r="A6" s="7"/>
      <c r="H6" s="87"/>
      <c r="J6" s="8"/>
    </row>
    <row r="7" spans="1:14" ht="22.5" x14ac:dyDescent="0.3">
      <c r="A7" s="7"/>
      <c r="E7" s="10" t="s">
        <v>2</v>
      </c>
      <c r="H7" s="11">
        <v>41974</v>
      </c>
      <c r="J7" s="8"/>
    </row>
    <row r="8" spans="1:14" ht="15.75" x14ac:dyDescent="0.25">
      <c r="A8" s="7"/>
      <c r="E8" s="106" t="s">
        <v>83</v>
      </c>
      <c r="F8" s="106"/>
      <c r="J8" s="8"/>
    </row>
    <row r="9" spans="1:14" ht="16.5" x14ac:dyDescent="0.3">
      <c r="A9" s="7"/>
      <c r="B9" s="12" t="str">
        <f>+[1]Total!A9</f>
        <v>MINISTERIO DE JUSTICIA Y DEL DERECHO</v>
      </c>
      <c r="C9" s="13"/>
      <c r="D9" s="13"/>
      <c r="E9" s="13"/>
      <c r="F9" s="13"/>
      <c r="G9" s="13"/>
      <c r="H9" s="13"/>
      <c r="I9" s="13"/>
      <c r="J9" s="14"/>
      <c r="K9" s="15"/>
      <c r="L9" s="15"/>
      <c r="M9" s="15"/>
      <c r="N9" s="15"/>
    </row>
    <row r="10" spans="1:14" ht="16.5" x14ac:dyDescent="0.3">
      <c r="A10" s="7"/>
      <c r="B10" s="15"/>
      <c r="C10" s="15"/>
      <c r="D10" s="15"/>
      <c r="E10" s="15"/>
      <c r="F10" s="15"/>
      <c r="G10" s="15"/>
      <c r="H10" s="15"/>
      <c r="I10" s="15"/>
      <c r="J10" s="14"/>
      <c r="K10" s="15"/>
      <c r="L10" s="15"/>
      <c r="M10" s="15"/>
      <c r="N10" s="15"/>
    </row>
    <row r="11" spans="1:14" ht="16.5" x14ac:dyDescent="0.3">
      <c r="A11" s="7"/>
      <c r="B11" s="16" t="s">
        <v>3</v>
      </c>
      <c r="C11" s="16" t="s">
        <v>4</v>
      </c>
      <c r="D11" s="16" t="s">
        <v>5</v>
      </c>
      <c r="E11" s="16" t="s">
        <v>6</v>
      </c>
      <c r="F11" s="16" t="s">
        <v>7</v>
      </c>
      <c r="G11" s="16" t="s">
        <v>6</v>
      </c>
      <c r="H11" s="16" t="s">
        <v>8</v>
      </c>
      <c r="I11" s="16" t="s">
        <v>6</v>
      </c>
      <c r="J11" s="14"/>
      <c r="K11" s="15"/>
      <c r="L11" s="15"/>
      <c r="M11" s="15"/>
      <c r="N11" s="15"/>
    </row>
    <row r="12" spans="1:14" ht="16.5" x14ac:dyDescent="0.3">
      <c r="A12" s="7"/>
      <c r="B12" s="15"/>
      <c r="C12" s="15"/>
      <c r="D12" s="15"/>
      <c r="E12" s="15"/>
      <c r="F12" s="15"/>
      <c r="G12" s="15"/>
      <c r="H12" s="15"/>
      <c r="I12" s="15"/>
      <c r="J12" s="14"/>
      <c r="K12" s="15"/>
      <c r="L12" s="15"/>
      <c r="M12" s="15"/>
      <c r="N12" s="15"/>
    </row>
    <row r="13" spans="1:14" ht="18.75" x14ac:dyDescent="0.3">
      <c r="A13" s="7"/>
      <c r="B13" s="17" t="s">
        <v>9</v>
      </c>
      <c r="C13" s="18">
        <f>+C14+C15+C16</f>
        <v>80476705590</v>
      </c>
      <c r="D13" s="18">
        <f>+D14+D15+D16</f>
        <v>67261975758.798996</v>
      </c>
      <c r="E13" s="19">
        <f>+D13/C13</f>
        <v>0.83579434900671357</v>
      </c>
      <c r="F13" s="18">
        <f>+F14+F15+F16</f>
        <v>67213591831.330688</v>
      </c>
      <c r="G13" s="19">
        <f>IF(F13&lt;&gt;0,+F13/$C$13,0)</f>
        <v>0.83519313245450022</v>
      </c>
      <c r="H13" s="18">
        <f>+H14+H15+H16</f>
        <v>65013563672.55069</v>
      </c>
      <c r="I13" s="19">
        <f>IF(H13&lt;&gt;0,+H13/$C$13,0)</f>
        <v>0.80785567942817538</v>
      </c>
      <c r="J13" s="14"/>
      <c r="K13" s="15"/>
      <c r="L13" s="15"/>
      <c r="M13" s="15"/>
      <c r="N13" s="15"/>
    </row>
    <row r="14" spans="1:14" ht="16.5" x14ac:dyDescent="0.3">
      <c r="A14" s="7"/>
      <c r="B14" s="20" t="s">
        <v>10</v>
      </c>
      <c r="C14" s="21">
        <v>36426777986</v>
      </c>
      <c r="D14" s="21">
        <v>26064546664.25</v>
      </c>
      <c r="E14" s="22">
        <f>+D14/C14</f>
        <v>0.71553258633710226</v>
      </c>
      <c r="F14" s="21">
        <v>26060731118.25</v>
      </c>
      <c r="G14" s="22">
        <f>IF(F14&lt;&gt;0,+F14/$C$14,0)</f>
        <v>0.71542784070185916</v>
      </c>
      <c r="H14" s="21">
        <v>25781277110.190002</v>
      </c>
      <c r="I14" s="22">
        <f>IF(H14&lt;&gt;0,+H14/$C$14,0)</f>
        <v>0.70775617651658862</v>
      </c>
      <c r="J14" s="14"/>
      <c r="K14" s="15"/>
      <c r="L14" s="15"/>
      <c r="M14" s="15"/>
      <c r="N14" s="15"/>
    </row>
    <row r="15" spans="1:14" ht="16.5" x14ac:dyDescent="0.3">
      <c r="A15" s="7"/>
      <c r="B15" s="20" t="s">
        <v>11</v>
      </c>
      <c r="C15" s="21">
        <v>9723028016</v>
      </c>
      <c r="D15" s="21">
        <v>8636502502.4799995</v>
      </c>
      <c r="E15" s="22">
        <f>+D15/C15</f>
        <v>0.88825235186692475</v>
      </c>
      <c r="F15" s="21">
        <v>8591934121.0200005</v>
      </c>
      <c r="G15" s="22">
        <f>IF(F15&lt;&gt;0,+F15/$C$15,0)</f>
        <v>0.88366855540077671</v>
      </c>
      <c r="H15" s="21">
        <v>6879925799.96</v>
      </c>
      <c r="I15" s="22">
        <f>IF(H15&lt;&gt;0,+H15/$C$15,0)</f>
        <v>0.70759086455768161</v>
      </c>
      <c r="J15" s="14"/>
      <c r="K15" s="15"/>
      <c r="L15" s="15"/>
      <c r="M15" s="15"/>
      <c r="N15" s="15"/>
    </row>
    <row r="16" spans="1:14" ht="16.5" x14ac:dyDescent="0.3">
      <c r="A16" s="7"/>
      <c r="B16" s="20" t="s">
        <v>12</v>
      </c>
      <c r="C16" s="21">
        <v>34326899588</v>
      </c>
      <c r="D16" s="21">
        <v>32560926592.069</v>
      </c>
      <c r="E16" s="22">
        <f>+D16/C16</f>
        <v>0.94855425287087836</v>
      </c>
      <c r="F16" s="21">
        <v>32560926592.06068</v>
      </c>
      <c r="G16" s="22">
        <f>IF(F16&lt;&gt;0,+F16/$C$16,0)</f>
        <v>0.94855425287063588</v>
      </c>
      <c r="H16" s="21">
        <v>32352360762.400684</v>
      </c>
      <c r="I16" s="22">
        <f>IF(H16&lt;&gt;0,+H16/$C$16,0)</f>
        <v>0.94247838140647067</v>
      </c>
      <c r="J16" s="14"/>
      <c r="K16" s="15"/>
      <c r="L16" s="15"/>
      <c r="M16" s="15"/>
      <c r="N16" s="15"/>
    </row>
    <row r="17" spans="1:14" ht="16.5" x14ac:dyDescent="0.3">
      <c r="A17" s="7"/>
      <c r="B17" s="15"/>
      <c r="C17" s="15"/>
      <c r="D17" s="15"/>
      <c r="E17" s="15"/>
      <c r="F17" s="15"/>
      <c r="G17" s="15"/>
      <c r="H17" s="23"/>
      <c r="I17" s="15"/>
      <c r="J17" s="14"/>
      <c r="K17" s="15"/>
      <c r="L17" s="15"/>
      <c r="M17" s="15"/>
      <c r="N17" s="15"/>
    </row>
    <row r="18" spans="1:14" ht="16.5" x14ac:dyDescent="0.3">
      <c r="A18" s="7"/>
      <c r="B18" s="15"/>
      <c r="C18" s="15"/>
      <c r="D18" s="15"/>
      <c r="E18" s="15"/>
      <c r="F18" s="15"/>
      <c r="G18" s="15"/>
      <c r="H18" s="23"/>
      <c r="I18" s="15"/>
      <c r="J18" s="14"/>
      <c r="K18" s="15"/>
      <c r="L18" s="15"/>
      <c r="M18" s="15"/>
      <c r="N18" s="15"/>
    </row>
    <row r="19" spans="1:14" ht="18.75" x14ac:dyDescent="0.3">
      <c r="A19" s="7"/>
      <c r="B19" s="17" t="s">
        <v>13</v>
      </c>
      <c r="C19" s="24">
        <v>27365116151</v>
      </c>
      <c r="D19" s="24">
        <v>23623895909.540001</v>
      </c>
      <c r="E19" s="19">
        <f>+D19/C19</f>
        <v>0.8632850589481863</v>
      </c>
      <c r="F19" s="24">
        <v>22607036067.540001</v>
      </c>
      <c r="G19" s="19">
        <f>IF(F19&lt;&gt;0,+F19/$C$19,0)</f>
        <v>0.82612607755051959</v>
      </c>
      <c r="H19" s="24">
        <v>15425136743.5</v>
      </c>
      <c r="I19" s="19">
        <f>IF(H19&lt;&gt;0,+H19/$C$19,0)</f>
        <v>0.56367883324099544</v>
      </c>
      <c r="J19" s="14"/>
      <c r="K19" s="15"/>
      <c r="L19" s="15"/>
      <c r="M19" s="15"/>
      <c r="N19" s="15"/>
    </row>
    <row r="20" spans="1:14" ht="16.5" x14ac:dyDescent="0.3">
      <c r="A20" s="7"/>
      <c r="B20" s="15"/>
      <c r="C20" s="15"/>
      <c r="D20" s="15"/>
      <c r="E20" s="15"/>
      <c r="F20" s="23"/>
      <c r="G20" s="15"/>
      <c r="H20" s="23"/>
      <c r="I20" s="15"/>
      <c r="J20" s="14"/>
      <c r="K20" s="15"/>
      <c r="L20" s="15"/>
      <c r="M20" s="15"/>
      <c r="N20" s="15"/>
    </row>
    <row r="21" spans="1:14" ht="20.25" x14ac:dyDescent="0.3">
      <c r="A21" s="7"/>
      <c r="B21" s="25" t="s">
        <v>14</v>
      </c>
      <c r="C21" s="26">
        <f>+C19+C13</f>
        <v>107841821741</v>
      </c>
      <c r="D21" s="26">
        <f>+D19+D13</f>
        <v>90885871668.338989</v>
      </c>
      <c r="E21" s="27">
        <f>+D21/C21</f>
        <v>0.84277018137375748</v>
      </c>
      <c r="F21" s="26">
        <f>+F13+F19</f>
        <v>89820627898.870697</v>
      </c>
      <c r="G21" s="27">
        <f>IF(F21&lt;&gt;0,+F21/$C$21,0)</f>
        <v>0.83289234592670192</v>
      </c>
      <c r="H21" s="26">
        <f>+H13+H19</f>
        <v>80438700416.05069</v>
      </c>
      <c r="I21" s="27">
        <f>IF(H21&lt;&gt;0,+H21/$C$21,0)</f>
        <v>0.74589522986024437</v>
      </c>
      <c r="J21" s="14"/>
      <c r="K21" s="15"/>
      <c r="L21" s="15"/>
      <c r="M21" s="15"/>
      <c r="N21" s="15"/>
    </row>
    <row r="22" spans="1:14" ht="16.5" x14ac:dyDescent="0.3">
      <c r="A22" s="7"/>
      <c r="B22" s="15"/>
      <c r="C22" s="15"/>
      <c r="D22" s="15"/>
      <c r="E22" s="15"/>
      <c r="F22" s="15"/>
      <c r="G22" s="15"/>
      <c r="H22" s="15"/>
      <c r="I22" s="15"/>
      <c r="J22" s="14"/>
      <c r="K22" s="15"/>
      <c r="L22" s="15"/>
      <c r="M22" s="15"/>
      <c r="N22" s="15"/>
    </row>
    <row r="23" spans="1:14" ht="16.5" x14ac:dyDescent="0.3">
      <c r="A23" s="7"/>
      <c r="B23" s="15"/>
      <c r="C23" s="15"/>
      <c r="D23" s="15"/>
      <c r="E23" s="15"/>
      <c r="F23" s="15"/>
      <c r="G23" s="15"/>
      <c r="H23" s="15"/>
      <c r="I23" s="15"/>
      <c r="J23" s="14"/>
      <c r="K23" s="15"/>
      <c r="L23" s="15"/>
      <c r="M23" s="15"/>
      <c r="N23" s="15"/>
    </row>
    <row r="24" spans="1:14" ht="16.5" x14ac:dyDescent="0.3">
      <c r="A24" s="7"/>
      <c r="B24" s="15"/>
      <c r="C24" s="15"/>
      <c r="D24" s="15"/>
      <c r="E24" s="15"/>
      <c r="F24" s="15"/>
      <c r="G24" s="15"/>
      <c r="H24" s="15"/>
      <c r="I24" s="15"/>
      <c r="J24" s="14"/>
      <c r="K24" s="15"/>
      <c r="L24" s="15"/>
      <c r="M24" s="15"/>
      <c r="N24" s="15"/>
    </row>
    <row r="25" spans="1:14" ht="16.5" x14ac:dyDescent="0.3">
      <c r="A25" s="7"/>
      <c r="B25" s="15"/>
      <c r="C25" s="15"/>
      <c r="D25" s="15"/>
      <c r="E25" s="15"/>
      <c r="F25" s="15"/>
      <c r="G25" s="15"/>
      <c r="H25" s="15"/>
      <c r="I25" s="15"/>
      <c r="J25" s="14"/>
      <c r="K25" s="15"/>
      <c r="L25" s="15"/>
      <c r="M25" s="15"/>
      <c r="N25" s="15"/>
    </row>
    <row r="26" spans="1:14" x14ac:dyDescent="0.25">
      <c r="A26" s="7"/>
      <c r="J26" s="8"/>
    </row>
    <row r="27" spans="1:14" ht="19.5" x14ac:dyDescent="0.25">
      <c r="A27" s="7"/>
      <c r="B27" s="88"/>
      <c r="C27" s="88"/>
      <c r="D27" s="88"/>
      <c r="E27" s="88"/>
      <c r="F27" s="88"/>
      <c r="G27" s="88"/>
      <c r="H27" s="88"/>
      <c r="I27" s="88"/>
      <c r="J27" s="8"/>
    </row>
    <row r="28" spans="1:14" ht="19.5" x14ac:dyDescent="0.25">
      <c r="A28" s="7"/>
      <c r="B28" s="88"/>
      <c r="C28" s="88"/>
      <c r="D28" s="88"/>
      <c r="E28" s="88"/>
      <c r="F28" s="88"/>
      <c r="G28" s="88"/>
      <c r="H28" s="88"/>
      <c r="I28" s="88"/>
      <c r="J28" s="8"/>
    </row>
    <row r="29" spans="1:14" x14ac:dyDescent="0.25">
      <c r="A29" s="7"/>
      <c r="J29" s="8"/>
    </row>
    <row r="30" spans="1:14" x14ac:dyDescent="0.25">
      <c r="A30" s="7"/>
      <c r="J30" s="8"/>
    </row>
    <row r="31" spans="1:14" x14ac:dyDescent="0.25">
      <c r="A31" s="7"/>
      <c r="J31" s="8"/>
    </row>
    <row r="32" spans="1:14" x14ac:dyDescent="0.25">
      <c r="A32" s="7"/>
      <c r="J32" s="8"/>
    </row>
    <row r="33" spans="1:10" x14ac:dyDescent="0.25">
      <c r="A33" s="7"/>
      <c r="J33" s="8"/>
    </row>
    <row r="34" spans="1:10" x14ac:dyDescent="0.25">
      <c r="A34" s="7"/>
      <c r="J34" s="8"/>
    </row>
    <row r="35" spans="1:10" x14ac:dyDescent="0.25">
      <c r="A35" s="7"/>
      <c r="J35" s="8"/>
    </row>
    <row r="36" spans="1:10" x14ac:dyDescent="0.25">
      <c r="A36" s="7"/>
      <c r="J36" s="8"/>
    </row>
    <row r="37" spans="1:10" x14ac:dyDescent="0.25">
      <c r="A37" s="7"/>
      <c r="J37" s="8"/>
    </row>
    <row r="38" spans="1:10" x14ac:dyDescent="0.25">
      <c r="A38" s="7"/>
      <c r="J38" s="8"/>
    </row>
    <row r="39" spans="1:10" x14ac:dyDescent="0.25">
      <c r="A39" s="7"/>
      <c r="J39" s="8"/>
    </row>
    <row r="40" spans="1:10" x14ac:dyDescent="0.25">
      <c r="A40" s="7"/>
      <c r="J40" s="8"/>
    </row>
    <row r="41" spans="1:10" x14ac:dyDescent="0.25">
      <c r="A41" s="7"/>
      <c r="J41" s="8"/>
    </row>
    <row r="42" spans="1:10" x14ac:dyDescent="0.25">
      <c r="A42" s="7"/>
      <c r="J42" s="8"/>
    </row>
    <row r="43" spans="1:10" x14ac:dyDescent="0.25">
      <c r="A43" s="7"/>
      <c r="J43" s="8"/>
    </row>
    <row r="44" spans="1:10" x14ac:dyDescent="0.25">
      <c r="A44" s="7"/>
      <c r="J44" s="8"/>
    </row>
    <row r="45" spans="1:10" x14ac:dyDescent="0.25">
      <c r="A45" s="7"/>
      <c r="J45" s="8"/>
    </row>
    <row r="46" spans="1:10" x14ac:dyDescent="0.25">
      <c r="A46" s="7"/>
      <c r="J46" s="8"/>
    </row>
    <row r="47" spans="1:10" x14ac:dyDescent="0.25">
      <c r="A47" s="7"/>
      <c r="J47" s="8"/>
    </row>
    <row r="48" spans="1:10" x14ac:dyDescent="0.25">
      <c r="A48" s="7"/>
      <c r="J48" s="8"/>
    </row>
    <row r="49" spans="1:10" x14ac:dyDescent="0.25">
      <c r="A49" s="7"/>
      <c r="J49" s="8"/>
    </row>
    <row r="50" spans="1:10" s="29" customFormat="1" ht="18" x14ac:dyDescent="0.25">
      <c r="A50" s="28"/>
      <c r="B50" s="89"/>
      <c r="C50" s="89"/>
      <c r="D50" s="89"/>
      <c r="J50" s="30"/>
    </row>
    <row r="51" spans="1:10" s="32" customFormat="1" ht="15.75" thickBot="1" x14ac:dyDescent="0.3">
      <c r="A51" s="31"/>
      <c r="J51" s="33"/>
    </row>
    <row r="52" spans="1:10" x14ac:dyDescent="0.25">
      <c r="A52" s="5"/>
      <c r="B52" s="5"/>
      <c r="C52" s="5"/>
      <c r="D52" s="5"/>
      <c r="E52" s="5"/>
      <c r="F52" s="5"/>
      <c r="G52" s="5"/>
      <c r="H52" s="5"/>
      <c r="I52" s="90">
        <v>1</v>
      </c>
      <c r="J52" s="5"/>
    </row>
    <row r="53" spans="1:10" x14ac:dyDescent="0.25">
      <c r="C53" s="3">
        <v>1246648056</v>
      </c>
      <c r="D53" s="3">
        <v>100</v>
      </c>
      <c r="I53" s="91"/>
    </row>
    <row r="54" spans="1:10" x14ac:dyDescent="0.25">
      <c r="C54" s="3">
        <v>7210820738.8000002</v>
      </c>
      <c r="D54" s="3">
        <f>+C54*D53/C53</f>
        <v>578.41671545509553</v>
      </c>
      <c r="I54" s="84"/>
    </row>
    <row r="55" spans="1:10" x14ac:dyDescent="0.25">
      <c r="I55" s="84"/>
    </row>
    <row r="56" spans="1:10" x14ac:dyDescent="0.25"/>
    <row r="57" spans="1:10" x14ac:dyDescent="0.25"/>
  </sheetData>
  <mergeCells count="7">
    <mergeCell ref="I54:I55"/>
    <mergeCell ref="H4:H6"/>
    <mergeCell ref="B27:I27"/>
    <mergeCell ref="B28:I28"/>
    <mergeCell ref="B50:D50"/>
    <mergeCell ref="I52:I53"/>
    <mergeCell ref="E8:F8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49"/>
  <sheetViews>
    <sheetView tabSelected="1" workbookViewId="0">
      <selection activeCell="F8" sqref="F8:G8"/>
    </sheetView>
  </sheetViews>
  <sheetFormatPr baseColWidth="10" defaultRowHeight="0" customHeight="1" zeroHeight="1" x14ac:dyDescent="0.25"/>
  <cols>
    <col min="1" max="1" width="3.7109375" customWidth="1"/>
    <col min="2" max="2" width="3" customWidth="1"/>
    <col min="3" max="3" width="65.140625" customWidth="1"/>
    <col min="4" max="4" width="29.5703125" customWidth="1"/>
    <col min="5" max="5" width="29.7109375" customWidth="1"/>
    <col min="6" max="6" width="13.7109375" customWidth="1"/>
    <col min="7" max="7" width="29.7109375" customWidth="1"/>
    <col min="8" max="8" width="13.7109375" customWidth="1"/>
    <col min="9" max="9" width="29.7109375" customWidth="1"/>
    <col min="10" max="10" width="13.7109375" customWidth="1"/>
    <col min="11" max="11" width="3.42578125" customWidth="1"/>
    <col min="13" max="13" width="15.28515625" bestFit="1" customWidth="1"/>
  </cols>
  <sheetData>
    <row r="1" spans="2:15" ht="15" x14ac:dyDescent="0.25"/>
    <row r="2" spans="2:15" ht="15.75" thickBot="1" x14ac:dyDescent="0.3"/>
    <row r="3" spans="2:15" ht="15" x14ac:dyDescent="0.25">
      <c r="B3" s="109"/>
      <c r="C3" s="108"/>
      <c r="D3" s="108"/>
      <c r="E3" s="108"/>
      <c r="F3" s="108"/>
      <c r="G3" s="108"/>
      <c r="H3" s="108"/>
      <c r="I3" s="108"/>
      <c r="J3" s="108"/>
      <c r="K3" s="107"/>
    </row>
    <row r="4" spans="2:15" ht="15" x14ac:dyDescent="0.25">
      <c r="B4" s="105"/>
      <c r="I4" s="85">
        <v>31</v>
      </c>
      <c r="K4" s="104"/>
    </row>
    <row r="5" spans="2:15" ht="15" x14ac:dyDescent="0.25">
      <c r="B5" s="105"/>
      <c r="I5" s="86"/>
      <c r="K5" s="104"/>
    </row>
    <row r="6" spans="2:15" ht="15" x14ac:dyDescent="0.25">
      <c r="B6" s="105"/>
      <c r="I6" s="87"/>
      <c r="K6" s="104"/>
    </row>
    <row r="7" spans="2:15" ht="25.5" x14ac:dyDescent="0.35">
      <c r="B7" s="105"/>
      <c r="F7" s="34" t="s">
        <v>15</v>
      </c>
      <c r="H7" s="35"/>
      <c r="I7" s="11">
        <v>41976</v>
      </c>
      <c r="J7" s="35"/>
      <c r="K7" s="104"/>
    </row>
    <row r="8" spans="2:15" ht="15.75" x14ac:dyDescent="0.25">
      <c r="B8" s="105"/>
      <c r="F8" s="106" t="s">
        <v>83</v>
      </c>
      <c r="G8" s="106"/>
      <c r="K8" s="104"/>
    </row>
    <row r="9" spans="2:15" ht="15" x14ac:dyDescent="0.25">
      <c r="B9" s="105"/>
      <c r="K9" s="104"/>
    </row>
    <row r="10" spans="2:15" ht="16.5" x14ac:dyDescent="0.3">
      <c r="B10" s="105"/>
      <c r="C10" s="13" t="str">
        <f>+[2]Total!A9</f>
        <v>MINISTERIO DE JUSTICIA Y DEL DERECHO</v>
      </c>
      <c r="D10" s="13"/>
      <c r="E10" s="13"/>
      <c r="F10" s="13"/>
      <c r="G10" s="13"/>
      <c r="H10" s="13"/>
      <c r="I10" s="13"/>
      <c r="J10" s="13"/>
      <c r="K10" s="14"/>
      <c r="L10" s="15"/>
      <c r="M10" s="15"/>
      <c r="N10" s="15"/>
      <c r="O10" s="15"/>
    </row>
    <row r="11" spans="2:15" ht="16.5" x14ac:dyDescent="0.3">
      <c r="B11" s="105"/>
      <c r="C11" s="15"/>
      <c r="D11" s="15"/>
      <c r="E11" s="15"/>
      <c r="F11" s="15"/>
      <c r="G11" s="15"/>
      <c r="H11" s="15"/>
      <c r="I11" s="15"/>
      <c r="J11" s="15"/>
      <c r="K11" s="14"/>
      <c r="L11" s="15"/>
      <c r="M11" s="15"/>
      <c r="N11" s="15"/>
      <c r="O11" s="15"/>
    </row>
    <row r="12" spans="2:15" ht="16.5" x14ac:dyDescent="0.3">
      <c r="B12" s="105"/>
      <c r="C12" s="16" t="s">
        <v>3</v>
      </c>
      <c r="D12" s="16" t="s">
        <v>4</v>
      </c>
      <c r="E12" s="16" t="s">
        <v>5</v>
      </c>
      <c r="F12" s="16" t="s">
        <v>6</v>
      </c>
      <c r="G12" s="16" t="s">
        <v>7</v>
      </c>
      <c r="H12" s="16" t="s">
        <v>6</v>
      </c>
      <c r="I12" s="16" t="s">
        <v>8</v>
      </c>
      <c r="J12" s="16" t="s">
        <v>6</v>
      </c>
      <c r="K12" s="14"/>
      <c r="L12" s="15"/>
      <c r="M12" s="15"/>
      <c r="N12" s="15"/>
      <c r="O12" s="15"/>
    </row>
    <row r="13" spans="2:15" ht="16.5" x14ac:dyDescent="0.3">
      <c r="B13" s="105"/>
      <c r="C13" s="15"/>
      <c r="D13" s="15"/>
      <c r="E13" s="15"/>
      <c r="F13" s="15"/>
      <c r="G13" s="15"/>
      <c r="H13" s="15"/>
      <c r="I13" s="15"/>
      <c r="J13" s="15"/>
      <c r="K13" s="14"/>
      <c r="L13" s="15"/>
      <c r="M13" s="15"/>
      <c r="N13" s="15"/>
      <c r="O13" s="15"/>
    </row>
    <row r="14" spans="2:15" ht="20.25" x14ac:dyDescent="0.3">
      <c r="B14" s="105"/>
      <c r="C14" s="25" t="s">
        <v>9</v>
      </c>
      <c r="D14" s="36">
        <f>+D16+D24+D31</f>
        <v>80476705590</v>
      </c>
      <c r="E14" s="36">
        <f>+E16+E24+E31</f>
        <v>67261975758.798996</v>
      </c>
      <c r="F14" s="27">
        <f>+E14/D14</f>
        <v>0.83579434900671357</v>
      </c>
      <c r="G14" s="36">
        <f>+G16+G24+G31</f>
        <v>67213591831.330688</v>
      </c>
      <c r="H14" s="27">
        <f>+G14/D14</f>
        <v>0.83519313245450022</v>
      </c>
      <c r="I14" s="36">
        <f>+I16+I24+I31</f>
        <v>65013563672.55069</v>
      </c>
      <c r="J14" s="27">
        <f>+I14/D14</f>
        <v>0.80785567942817538</v>
      </c>
      <c r="K14" s="14"/>
      <c r="L14" s="15"/>
      <c r="M14" s="15"/>
      <c r="N14" s="15"/>
      <c r="O14" s="15"/>
    </row>
    <row r="15" spans="2:15" ht="18.75" x14ac:dyDescent="0.3">
      <c r="B15" s="105"/>
      <c r="C15" s="37"/>
      <c r="D15" s="38"/>
      <c r="E15" s="38"/>
      <c r="F15" s="39"/>
      <c r="G15" s="38"/>
      <c r="H15" s="39"/>
      <c r="I15" s="38"/>
      <c r="J15" s="39"/>
      <c r="K15" s="14"/>
      <c r="L15" s="15"/>
      <c r="M15" s="15"/>
      <c r="N15" s="15"/>
      <c r="O15" s="15"/>
    </row>
    <row r="16" spans="2:15" ht="18.75" x14ac:dyDescent="0.3">
      <c r="B16" s="105"/>
      <c r="C16" s="40" t="s">
        <v>10</v>
      </c>
      <c r="D16" s="24">
        <f>+D18+D19+D20+D21+D22</f>
        <v>36426777986</v>
      </c>
      <c r="E16" s="24">
        <f>+E18+E19+E20+E21+E22</f>
        <v>26064546664.25</v>
      </c>
      <c r="F16" s="19">
        <f>+E16/D16</f>
        <v>0.71553258633710226</v>
      </c>
      <c r="G16" s="24">
        <f>+G18+G19+G20+G21+G22</f>
        <v>26060731118.25</v>
      </c>
      <c r="H16" s="19">
        <f>IF(G16&lt;&gt;0,+G16/$D$16,0)</f>
        <v>0.71542784070185916</v>
      </c>
      <c r="I16" s="24">
        <f>+I18+I19+I20+I21+I22</f>
        <v>25781277110.190002</v>
      </c>
      <c r="J16" s="19">
        <f>IF(I16&lt;&gt;0,+I16/$D$16,0)</f>
        <v>0.70775617651658862</v>
      </c>
      <c r="K16" s="14"/>
      <c r="L16" s="15"/>
      <c r="M16" s="15"/>
      <c r="N16" s="15"/>
      <c r="O16" s="15"/>
    </row>
    <row r="17" spans="2:15" ht="16.5" x14ac:dyDescent="0.3">
      <c r="B17" s="105"/>
      <c r="C17" s="15"/>
      <c r="D17" s="15"/>
      <c r="E17" s="15"/>
      <c r="F17" s="15"/>
      <c r="G17" s="15"/>
      <c r="H17" s="15"/>
      <c r="I17" s="15"/>
      <c r="J17" s="15"/>
      <c r="K17" s="14"/>
      <c r="L17" s="15"/>
      <c r="M17" s="15"/>
      <c r="N17" s="15"/>
      <c r="O17" s="15"/>
    </row>
    <row r="18" spans="2:15" ht="16.5" x14ac:dyDescent="0.3">
      <c r="B18" s="105"/>
      <c r="C18" s="41" t="s">
        <v>82</v>
      </c>
      <c r="D18" s="42">
        <v>30829304824</v>
      </c>
      <c r="E18" s="42">
        <v>23072073765</v>
      </c>
      <c r="F18" s="43">
        <f>IF(E18&gt;0,E18/D18,0)</f>
        <v>0.74838125273064382</v>
      </c>
      <c r="G18" s="42">
        <v>23072073765</v>
      </c>
      <c r="H18" s="43">
        <f>IF(G18&lt;&gt;0,+G18/D18,0)</f>
        <v>0.74838125273064382</v>
      </c>
      <c r="I18" s="42">
        <v>23029983677</v>
      </c>
      <c r="J18" s="43">
        <f>IF(I18&lt;&gt;0,+I18/D18,0)</f>
        <v>0.74701599041803946</v>
      </c>
      <c r="K18" s="14"/>
      <c r="L18" s="15"/>
      <c r="M18" s="15"/>
      <c r="N18" s="15"/>
      <c r="O18" s="15"/>
    </row>
    <row r="19" spans="2:15" ht="16.5" x14ac:dyDescent="0.3">
      <c r="B19" s="105"/>
      <c r="C19" s="41" t="s">
        <v>81</v>
      </c>
      <c r="D19" s="42">
        <v>267749698</v>
      </c>
      <c r="E19" s="42">
        <v>230361207</v>
      </c>
      <c r="F19" s="43">
        <f>IF(E19&gt;0,E19/D19,0)</f>
        <v>0.86036028694232181</v>
      </c>
      <c r="G19" s="42">
        <v>230361207</v>
      </c>
      <c r="H19" s="43">
        <f>IF(G19&lt;&gt;0,+G19/D19,0)</f>
        <v>0.86036028694232181</v>
      </c>
      <c r="I19" s="42">
        <v>209633576</v>
      </c>
      <c r="J19" s="43">
        <f>IF(I19&lt;&gt;0,+I19/D19,0)</f>
        <v>0.7829460782435691</v>
      </c>
      <c r="K19" s="14"/>
      <c r="L19" s="15"/>
      <c r="M19" s="15"/>
      <c r="N19" s="15"/>
      <c r="O19" s="15"/>
    </row>
    <row r="20" spans="2:15" ht="16.5" x14ac:dyDescent="0.3">
      <c r="B20" s="105"/>
      <c r="C20" s="41" t="s">
        <v>80</v>
      </c>
      <c r="D20" s="42">
        <v>2764638713</v>
      </c>
      <c r="E20" s="42">
        <v>2346671574.3600001</v>
      </c>
      <c r="F20" s="43">
        <f>IF(E20&gt;0,E20/D20,0)</f>
        <v>0.84881672361939475</v>
      </c>
      <c r="G20" s="42">
        <v>2342856028.3600001</v>
      </c>
      <c r="H20" s="43">
        <f>IF(G20&lt;&gt;0,+G20/D20,0)</f>
        <v>0.84743659898247259</v>
      </c>
      <c r="I20" s="42">
        <v>2161980977.29</v>
      </c>
      <c r="J20" s="43">
        <f>IF(I20&lt;&gt;0,+I20/D20,0)</f>
        <v>0.78201211866268183</v>
      </c>
      <c r="K20" s="14"/>
      <c r="L20" s="15"/>
      <c r="M20" s="15"/>
      <c r="N20" s="15"/>
      <c r="O20" s="15"/>
    </row>
    <row r="21" spans="2:15" ht="16.5" x14ac:dyDescent="0.3">
      <c r="B21" s="105"/>
      <c r="C21" s="41" t="s">
        <v>79</v>
      </c>
      <c r="D21" s="42">
        <v>1552846000</v>
      </c>
      <c r="E21" s="42">
        <v>265948767.88999999</v>
      </c>
      <c r="F21" s="43">
        <f>IF(E21&gt;0,E21/D21,0)</f>
        <v>0.17126538490616583</v>
      </c>
      <c r="G21" s="42">
        <v>265948767.88999999</v>
      </c>
      <c r="H21" s="43">
        <f>IF(G21&lt;&gt;0,+G21/D21,0)</f>
        <v>0.17126538490616583</v>
      </c>
      <c r="I21" s="42">
        <v>246254974.90000001</v>
      </c>
      <c r="J21" s="43">
        <f>IF(I21&lt;&gt;0,+I21/D21,0)</f>
        <v>0.15858299850725699</v>
      </c>
      <c r="K21" s="14"/>
      <c r="L21" s="15"/>
      <c r="M21" s="15"/>
      <c r="N21" s="15"/>
      <c r="O21" s="15"/>
    </row>
    <row r="22" spans="2:15" ht="16.5" x14ac:dyDescent="0.3">
      <c r="B22" s="105"/>
      <c r="C22" s="41" t="s">
        <v>78</v>
      </c>
      <c r="D22" s="42">
        <v>1012238751</v>
      </c>
      <c r="E22" s="42">
        <v>149491350</v>
      </c>
      <c r="F22" s="43">
        <f>IF(E22&gt;0,E22/D22,0)</f>
        <v>0.14768388372043267</v>
      </c>
      <c r="G22" s="42">
        <v>149491350</v>
      </c>
      <c r="H22" s="43">
        <f>IF(G22&lt;&gt;0,+G22/D22,0)</f>
        <v>0.14768388372043267</v>
      </c>
      <c r="I22" s="42">
        <v>133423905</v>
      </c>
      <c r="J22" s="43">
        <f>IF(I22&lt;&gt;0,+I22/D22,0)</f>
        <v>0.13181070658299665</v>
      </c>
      <c r="K22" s="14"/>
      <c r="L22" s="15"/>
      <c r="M22" s="15"/>
      <c r="N22" s="15"/>
      <c r="O22" s="15"/>
    </row>
    <row r="23" spans="2:15" ht="16.5" x14ac:dyDescent="0.3">
      <c r="B23" s="105"/>
      <c r="C23" s="15"/>
      <c r="D23" s="15"/>
      <c r="E23" s="15"/>
      <c r="F23" s="15"/>
      <c r="G23" s="15"/>
      <c r="H23" s="15"/>
      <c r="I23" s="15"/>
      <c r="J23" s="15"/>
      <c r="K23" s="14"/>
      <c r="L23" s="15"/>
      <c r="M23" s="15"/>
      <c r="N23" s="15"/>
      <c r="O23" s="15"/>
    </row>
    <row r="24" spans="2:15" ht="18.75" x14ac:dyDescent="0.3">
      <c r="B24" s="105"/>
      <c r="C24" s="40" t="s">
        <v>11</v>
      </c>
      <c r="D24" s="24">
        <f>+D26+D27+D28+D29</f>
        <v>9723028016</v>
      </c>
      <c r="E24" s="24">
        <f>+E26+E27+E28+E29</f>
        <v>8636502502.4799995</v>
      </c>
      <c r="F24" s="19">
        <f>+E24/D24</f>
        <v>0.88825235186692475</v>
      </c>
      <c r="G24" s="24">
        <f>+G26+G27+G28+G29</f>
        <v>8591934121.0200005</v>
      </c>
      <c r="H24" s="19">
        <f>IF(G24&lt;&gt;0,+G24/$D$24,0)</f>
        <v>0.88366855540077671</v>
      </c>
      <c r="I24" s="24">
        <f>+I26+I27+I28+I29</f>
        <v>6879925799.96</v>
      </c>
      <c r="J24" s="19">
        <f>IF(I24&lt;&gt;0,+I24/$D$24,0)</f>
        <v>0.70759086455768161</v>
      </c>
      <c r="K24" s="14"/>
      <c r="L24" s="15"/>
      <c r="M24" s="15"/>
      <c r="N24" s="15"/>
      <c r="O24" s="15"/>
    </row>
    <row r="25" spans="2:15" ht="16.5" x14ac:dyDescent="0.3">
      <c r="B25" s="105"/>
      <c r="C25" s="15"/>
      <c r="D25" s="15"/>
      <c r="E25" s="15"/>
      <c r="F25" s="15"/>
      <c r="G25" s="15"/>
      <c r="H25" s="15"/>
      <c r="I25" s="15"/>
      <c r="J25" s="15"/>
      <c r="K25" s="14"/>
      <c r="L25" s="15"/>
      <c r="M25" s="15"/>
      <c r="N25" s="15"/>
      <c r="O25" s="15"/>
    </row>
    <row r="26" spans="2:15" ht="16.5" x14ac:dyDescent="0.3">
      <c r="B26" s="105"/>
      <c r="C26" s="41" t="s">
        <v>16</v>
      </c>
      <c r="D26" s="42">
        <v>42898753</v>
      </c>
      <c r="E26" s="42">
        <v>35491084</v>
      </c>
      <c r="F26" s="43">
        <f>IF(E26&gt;0,E26/D26,0)</f>
        <v>0.82732204360345862</v>
      </c>
      <c r="G26" s="42">
        <v>35491084</v>
      </c>
      <c r="H26" s="43">
        <f>IF(G26&lt;&gt;0,+G26/D26,0)</f>
        <v>0.82732204360345862</v>
      </c>
      <c r="I26" s="42">
        <v>35491084</v>
      </c>
      <c r="J26" s="43">
        <f>IF(I26&lt;&gt;0,+I26/D26,0)</f>
        <v>0.82732204360345862</v>
      </c>
      <c r="K26" s="14"/>
      <c r="L26" s="15"/>
      <c r="M26" s="23"/>
      <c r="N26" s="15"/>
      <c r="O26" s="15"/>
    </row>
    <row r="27" spans="2:15" ht="16.5" x14ac:dyDescent="0.3">
      <c r="B27" s="105"/>
      <c r="C27" s="41" t="s">
        <v>77</v>
      </c>
      <c r="D27" s="42">
        <v>7107449014</v>
      </c>
      <c r="E27" s="42">
        <v>6428353607.29</v>
      </c>
      <c r="F27" s="43">
        <f>IF(E27&gt;0,E27/D27,0)</f>
        <v>0.90445300340919199</v>
      </c>
      <c r="G27" s="42">
        <v>6383785225.8299999</v>
      </c>
      <c r="H27" s="43">
        <f>IF(G27&lt;&gt;0,+G27/D27,0)</f>
        <v>0.89818234548787435</v>
      </c>
      <c r="I27" s="42">
        <v>5706986728.96</v>
      </c>
      <c r="J27" s="43">
        <f>IF(I27&lt;&gt;0,+I27/D27,0)</f>
        <v>0.80295851826985754</v>
      </c>
      <c r="K27" s="14"/>
      <c r="L27" s="15"/>
      <c r="M27" s="15"/>
      <c r="N27" s="15"/>
      <c r="O27" s="15"/>
    </row>
    <row r="28" spans="2:15" ht="16.5" x14ac:dyDescent="0.3">
      <c r="B28" s="105"/>
      <c r="C28" s="41" t="s">
        <v>76</v>
      </c>
      <c r="D28" s="42">
        <v>1456919000</v>
      </c>
      <c r="E28" s="42">
        <v>1056896562.1900001</v>
      </c>
      <c r="F28" s="43">
        <f>IF(E28&gt;0,E28/D28,0)</f>
        <v>0.72543261649412227</v>
      </c>
      <c r="G28" s="42">
        <v>1056896562.1900001</v>
      </c>
      <c r="H28" s="43">
        <f>IF(G28&lt;&gt;0,+G28/D28,0)</f>
        <v>0.72543261649412227</v>
      </c>
      <c r="I28" s="42">
        <v>21686738</v>
      </c>
      <c r="J28" s="43">
        <f>IF(I28&lt;&gt;0,+I28/D28,0)</f>
        <v>1.4885342287388661E-2</v>
      </c>
      <c r="K28" s="14"/>
      <c r="L28" s="15"/>
      <c r="M28" s="15"/>
      <c r="N28" s="15"/>
      <c r="O28" s="15"/>
    </row>
    <row r="29" spans="2:15" ht="16.5" x14ac:dyDescent="0.3">
      <c r="B29" s="105"/>
      <c r="C29" s="41" t="s">
        <v>75</v>
      </c>
      <c r="D29" s="42">
        <v>1115761249</v>
      </c>
      <c r="E29" s="42">
        <v>1115761249</v>
      </c>
      <c r="F29" s="43">
        <f>IF(E29&gt;0,E29/D29,0)</f>
        <v>1</v>
      </c>
      <c r="G29" s="42">
        <v>1115761249</v>
      </c>
      <c r="H29" s="43">
        <f>IF(G29&lt;&gt;0,+G29/D29,0)</f>
        <v>1</v>
      </c>
      <c r="I29" s="42">
        <v>1115761249</v>
      </c>
      <c r="J29" s="43">
        <f>IF(I29&lt;&gt;0,+I29/D29,0)</f>
        <v>1</v>
      </c>
      <c r="K29" s="14"/>
      <c r="L29" s="15"/>
      <c r="M29" s="15"/>
      <c r="N29" s="15"/>
      <c r="O29" s="15"/>
    </row>
    <row r="30" spans="2:15" ht="16.5" x14ac:dyDescent="0.3">
      <c r="B30" s="105"/>
      <c r="C30" s="15"/>
      <c r="D30" s="15"/>
      <c r="E30" s="15"/>
      <c r="F30" s="15"/>
      <c r="G30" s="15"/>
      <c r="H30" s="15"/>
      <c r="I30" s="15"/>
      <c r="J30" s="15"/>
      <c r="K30" s="14"/>
      <c r="L30" s="15"/>
      <c r="M30" s="15"/>
      <c r="N30" s="15"/>
      <c r="O30" s="15"/>
    </row>
    <row r="31" spans="2:15" ht="18.75" x14ac:dyDescent="0.3">
      <c r="B31" s="105"/>
      <c r="C31" s="40" t="s">
        <v>12</v>
      </c>
      <c r="D31" s="24">
        <f>+D33+D34+D35+D36+D37+D38+D39+D40+D41+D42</f>
        <v>34326899588</v>
      </c>
      <c r="E31" s="24">
        <f>+E33+E34+E35+E36+E37+E38+E39+E40+E41+E42</f>
        <v>32560926592.069</v>
      </c>
      <c r="F31" s="19">
        <f>+E31/D31</f>
        <v>0.94855425287087836</v>
      </c>
      <c r="G31" s="24">
        <f>+G33+G34+G35+G36+G37+G38+G39+G40+G41+G42</f>
        <v>32560926592.06068</v>
      </c>
      <c r="H31" s="19">
        <f>IF(G31&lt;&gt;0,+G31/$D$31,0)</f>
        <v>0.94855425287063588</v>
      </c>
      <c r="I31" s="24">
        <f>+I33+I34+I35+I36+I37+I38+I39+I40+I41+I42</f>
        <v>32352360762.400684</v>
      </c>
      <c r="J31" s="19">
        <f>IF(I31&lt;&gt;0,+I31/$D$31,0)</f>
        <v>0.94247838140647067</v>
      </c>
      <c r="K31" s="14"/>
      <c r="L31" s="15"/>
      <c r="M31" s="15"/>
      <c r="N31" s="15"/>
      <c r="O31" s="15"/>
    </row>
    <row r="32" spans="2:15" ht="16.5" x14ac:dyDescent="0.3">
      <c r="B32" s="105"/>
      <c r="C32" s="15"/>
      <c r="D32" s="15"/>
      <c r="E32" s="15"/>
      <c r="F32" s="15"/>
      <c r="G32" s="15"/>
      <c r="H32" s="15"/>
      <c r="I32" s="15"/>
      <c r="J32" s="15"/>
      <c r="K32" s="14"/>
      <c r="L32" s="15"/>
      <c r="M32" s="15"/>
      <c r="N32" s="15"/>
      <c r="O32" s="15"/>
    </row>
    <row r="33" spans="2:15" ht="33" x14ac:dyDescent="0.3">
      <c r="B33" s="105"/>
      <c r="C33" s="44" t="s">
        <v>17</v>
      </c>
      <c r="D33" s="42">
        <v>2991921948</v>
      </c>
      <c r="E33" s="42">
        <v>2985554606</v>
      </c>
      <c r="F33" s="43">
        <f>IF(E33&gt;0,E33/D33,0)</f>
        <v>0.9978718221562376</v>
      </c>
      <c r="G33" s="42">
        <v>2985554606</v>
      </c>
      <c r="H33" s="43">
        <f>IF(G33&lt;&gt;0,+G33/D33,0)</f>
        <v>0.9978718221562376</v>
      </c>
      <c r="I33" s="42">
        <v>2985317314</v>
      </c>
      <c r="J33" s="43">
        <f>IF(I33&lt;&gt;0,+I33/D33,0)</f>
        <v>0.99779251126373303</v>
      </c>
      <c r="K33" s="14"/>
      <c r="L33" s="15"/>
      <c r="M33" s="15"/>
      <c r="N33" s="15"/>
      <c r="O33" s="15"/>
    </row>
    <row r="34" spans="2:15" ht="16.5" x14ac:dyDescent="0.3">
      <c r="B34" s="105"/>
      <c r="C34" s="44" t="s">
        <v>18</v>
      </c>
      <c r="D34" s="42">
        <v>134763072</v>
      </c>
      <c r="E34" s="42">
        <v>134763072</v>
      </c>
      <c r="F34" s="43">
        <f>IF(E34&gt;0,E34/D34,0)</f>
        <v>1</v>
      </c>
      <c r="G34" s="42">
        <v>134763072</v>
      </c>
      <c r="H34" s="43">
        <f>IF(G34&lt;&gt;0,+G34/D34,0)</f>
        <v>1</v>
      </c>
      <c r="I34" s="42">
        <v>134763072</v>
      </c>
      <c r="J34" s="43">
        <f>IF(I34&lt;&gt;0,+I34/D34,0)</f>
        <v>1</v>
      </c>
      <c r="K34" s="14"/>
      <c r="L34" s="15"/>
      <c r="M34" s="15"/>
      <c r="N34" s="15"/>
      <c r="O34" s="15"/>
    </row>
    <row r="35" spans="2:15" ht="16.5" x14ac:dyDescent="0.3">
      <c r="B35" s="105"/>
      <c r="C35" s="44" t="s">
        <v>19</v>
      </c>
      <c r="D35" s="42">
        <v>12978000000</v>
      </c>
      <c r="E35" s="42">
        <v>12579253718.35</v>
      </c>
      <c r="F35" s="43">
        <f>IF(E35&gt;0,E35/D35,0)</f>
        <v>0.96927521331098787</v>
      </c>
      <c r="G35" s="42">
        <v>12579253718.35</v>
      </c>
      <c r="H35" s="43">
        <f>IF(G35&lt;&gt;0,+G35/D35,0)</f>
        <v>0.96927521331098787</v>
      </c>
      <c r="I35" s="42">
        <v>12549254044.690001</v>
      </c>
      <c r="J35" s="43">
        <f>IF(I35&lt;&gt;0,+I35/D35,0)</f>
        <v>0.96696363420326714</v>
      </c>
      <c r="K35" s="14"/>
      <c r="L35" s="15"/>
      <c r="M35" s="15"/>
      <c r="N35" s="15"/>
      <c r="O35" s="15"/>
    </row>
    <row r="36" spans="2:15" ht="33" x14ac:dyDescent="0.3">
      <c r="B36" s="105"/>
      <c r="C36" s="44" t="s">
        <v>72</v>
      </c>
      <c r="D36" s="42">
        <v>11033950000</v>
      </c>
      <c r="E36" s="42">
        <v>11033950000</v>
      </c>
      <c r="F36" s="43">
        <f>IF(E36&gt;0,E36/D36,0)</f>
        <v>1</v>
      </c>
      <c r="G36" s="42">
        <v>11033950000</v>
      </c>
      <c r="H36" s="43">
        <f>IF(G36&lt;&gt;0,+G36/D36,0)</f>
        <v>1</v>
      </c>
      <c r="I36" s="42">
        <v>11033950000</v>
      </c>
      <c r="J36" s="43">
        <f>IF(I36&lt;&gt;0,+I36/D36,0)</f>
        <v>1</v>
      </c>
      <c r="K36" s="14"/>
      <c r="L36" s="15"/>
      <c r="M36" s="15"/>
      <c r="N36" s="15"/>
      <c r="O36" s="15"/>
    </row>
    <row r="37" spans="2:15" ht="49.5" x14ac:dyDescent="0.3">
      <c r="B37" s="105"/>
      <c r="C37" s="44" t="s">
        <v>20</v>
      </c>
      <c r="D37" s="42">
        <v>35945600</v>
      </c>
      <c r="E37" s="42">
        <v>1500000</v>
      </c>
      <c r="F37" s="43">
        <f>IF(E37&gt;0,E37/D37,0)</f>
        <v>4.1729724917653345E-2</v>
      </c>
      <c r="G37" s="42">
        <v>1500000</v>
      </c>
      <c r="H37" s="43">
        <f>IF(G37&lt;&gt;0,+G37/D37,0)</f>
        <v>4.1729724917653345E-2</v>
      </c>
      <c r="I37" s="42">
        <v>1454136</v>
      </c>
      <c r="J37" s="43">
        <f>IF(I37&lt;&gt;0,+I37/D37,0)</f>
        <v>4.0453796848571172E-2</v>
      </c>
      <c r="K37" s="14"/>
      <c r="L37" s="15"/>
      <c r="M37" s="15"/>
      <c r="N37" s="15"/>
      <c r="O37" s="15"/>
    </row>
    <row r="38" spans="2:15" ht="33" x14ac:dyDescent="0.3">
      <c r="B38" s="105"/>
      <c r="C38" s="44" t="s">
        <v>21</v>
      </c>
      <c r="D38" s="42">
        <v>24376104</v>
      </c>
      <c r="E38" s="42">
        <v>17911158.708999999</v>
      </c>
      <c r="F38" s="43">
        <f>IF(E38&gt;0,E38/D38,0)</f>
        <v>0.73478348750891442</v>
      </c>
      <c r="G38" s="42">
        <v>17911158.704262</v>
      </c>
      <c r="H38" s="43">
        <f>IF(G38&lt;&gt;0,+G38/D38,0)</f>
        <v>0.73478348731454379</v>
      </c>
      <c r="I38" s="42">
        <v>17911158.704262</v>
      </c>
      <c r="J38" s="43">
        <f>IF(I38&lt;&gt;0,+I38/D38,0)</f>
        <v>0.73478348731454379</v>
      </c>
      <c r="K38" s="14"/>
      <c r="L38" s="15"/>
      <c r="M38" s="15"/>
      <c r="N38" s="15"/>
      <c r="O38" s="15"/>
    </row>
    <row r="39" spans="2:15" ht="33" x14ac:dyDescent="0.3">
      <c r="B39" s="105"/>
      <c r="C39" s="44" t="s">
        <v>22</v>
      </c>
      <c r="D39" s="42">
        <v>62000000</v>
      </c>
      <c r="E39" s="42">
        <v>53164962.310000002</v>
      </c>
      <c r="F39" s="43">
        <f>IF(E39&gt;0,E39/D39,0)</f>
        <v>0.85749939209677428</v>
      </c>
      <c r="G39" s="42">
        <v>53164962.306419998</v>
      </c>
      <c r="H39" s="43">
        <f>IF(G39&lt;&gt;0,+G39/D39,0)</f>
        <v>0.85749939203903225</v>
      </c>
      <c r="I39" s="42">
        <v>39164962.306419998</v>
      </c>
      <c r="J39" s="43">
        <f>IF(I39&lt;&gt;0,+I39/D39,0)</f>
        <v>0.631692940426129</v>
      </c>
      <c r="K39" s="14"/>
      <c r="L39" s="15"/>
      <c r="M39" s="15"/>
      <c r="N39" s="15"/>
      <c r="O39" s="15"/>
    </row>
    <row r="40" spans="2:15" ht="16.5" x14ac:dyDescent="0.3">
      <c r="B40" s="105"/>
      <c r="C40" s="44" t="s">
        <v>23</v>
      </c>
      <c r="D40" s="42">
        <v>6102899353</v>
      </c>
      <c r="E40" s="42">
        <v>5372555288.6999998</v>
      </c>
      <c r="F40" s="43">
        <f>IF(E40&gt;0,E40/D40,0)</f>
        <v>0.88032834525757253</v>
      </c>
      <c r="G40" s="42">
        <v>5372555288.6999998</v>
      </c>
      <c r="H40" s="43">
        <f>IF(G40&lt;&gt;0,+G40/D40,0)</f>
        <v>0.88032834525757253</v>
      </c>
      <c r="I40" s="42">
        <v>5208272288.6999998</v>
      </c>
      <c r="J40" s="43">
        <f>IF(I40&lt;&gt;0,+I40/D40,0)</f>
        <v>0.85340950054170095</v>
      </c>
      <c r="K40" s="14"/>
      <c r="L40" s="15"/>
      <c r="M40" s="23"/>
      <c r="N40" s="15"/>
      <c r="O40" s="15"/>
    </row>
    <row r="41" spans="2:15" ht="16.5" x14ac:dyDescent="0.3">
      <c r="B41" s="105"/>
      <c r="C41" s="44" t="s">
        <v>74</v>
      </c>
      <c r="D41" s="42">
        <v>648005104</v>
      </c>
      <c r="E41" s="42">
        <v>363949531</v>
      </c>
      <c r="F41" s="43">
        <f>+E41/D41</f>
        <v>0.56164608697279639</v>
      </c>
      <c r="G41" s="42">
        <v>363949531</v>
      </c>
      <c r="H41" s="43">
        <f>IF(G41&lt;&gt;0,+G41/D41,0)</f>
        <v>0.56164608697279639</v>
      </c>
      <c r="I41" s="42">
        <v>363949531</v>
      </c>
      <c r="J41" s="43">
        <f>IF(I41&lt;&gt;0,+I41/D41,0)</f>
        <v>0.56164608697279639</v>
      </c>
      <c r="K41" s="14"/>
      <c r="L41" s="15"/>
      <c r="M41" s="15"/>
      <c r="N41" s="15"/>
      <c r="O41" s="15"/>
    </row>
    <row r="42" spans="2:15" ht="33" x14ac:dyDescent="0.25">
      <c r="B42" s="105"/>
      <c r="C42" s="44" t="s">
        <v>73</v>
      </c>
      <c r="D42" s="42">
        <v>315038407</v>
      </c>
      <c r="E42" s="42">
        <v>18324255</v>
      </c>
      <c r="F42" s="43">
        <f>+E42/D42</f>
        <v>5.8165146194381311E-2</v>
      </c>
      <c r="G42" s="42">
        <v>18324255</v>
      </c>
      <c r="H42" s="43">
        <f>IF(G42&lt;&gt;0,+G42/D42,0)</f>
        <v>5.8165146194381311E-2</v>
      </c>
      <c r="I42" s="42">
        <v>18324255</v>
      </c>
      <c r="J42" s="43">
        <f>IF(I42&lt;&gt;0,+I42/D42,0)</f>
        <v>5.8165146194381311E-2</v>
      </c>
      <c r="K42" s="104"/>
    </row>
    <row r="43" spans="2:15" ht="15.75" customHeight="1" thickBot="1" x14ac:dyDescent="0.35">
      <c r="B43" s="103"/>
      <c r="C43" s="102"/>
      <c r="D43" s="102"/>
      <c r="E43" s="102"/>
      <c r="F43" s="102"/>
      <c r="G43" s="102"/>
      <c r="H43" s="102"/>
      <c r="I43" s="102"/>
      <c r="J43" s="101"/>
      <c r="K43" s="100"/>
    </row>
    <row r="44" spans="2:15" ht="15" x14ac:dyDescent="0.25"/>
    <row r="45" spans="2:15" ht="15" x14ac:dyDescent="0.25"/>
    <row r="46" spans="2:15" ht="15" x14ac:dyDescent="0.25"/>
    <row r="47" spans="2:15" ht="15" x14ac:dyDescent="0.25"/>
    <row r="48" spans="2:15" ht="15" customHeight="1" x14ac:dyDescent="0.25"/>
    <row r="49" ht="15" customHeight="1" x14ac:dyDescent="0.25"/>
  </sheetData>
  <mergeCells count="2">
    <mergeCell ref="I4:I6"/>
    <mergeCell ref="F8:G8"/>
  </mergeCells>
  <printOptions horizontalCentered="1" verticalCentered="1"/>
  <pageMargins left="0" right="0" top="0.74803149606299213" bottom="0.74803149606299213" header="0.31496062992125984" footer="0.31496062992125984"/>
  <pageSetup scale="5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7"/>
  <sheetViews>
    <sheetView topLeftCell="B40" workbookViewId="0">
      <selection activeCell="F53" sqref="F53"/>
    </sheetView>
  </sheetViews>
  <sheetFormatPr baseColWidth="10" defaultRowHeight="15" x14ac:dyDescent="0.25"/>
  <cols>
    <col min="1" max="1" width="4.140625" style="3" customWidth="1"/>
    <col min="2" max="2" width="60.28515625" style="3" customWidth="1"/>
    <col min="3" max="3" width="29.5703125" style="3" customWidth="1"/>
    <col min="4" max="4" width="29.7109375" style="3" customWidth="1"/>
    <col min="5" max="5" width="13.7109375" style="3" customWidth="1"/>
    <col min="6" max="6" width="29.7109375" style="3" customWidth="1"/>
    <col min="7" max="7" width="13.7109375" style="3" customWidth="1"/>
    <col min="8" max="8" width="29.7109375" style="3" customWidth="1"/>
    <col min="9" max="9" width="13.7109375" style="3" customWidth="1"/>
    <col min="10" max="10" width="4.28515625" style="3" customWidth="1"/>
    <col min="11" max="16384" width="11.42578125" style="3"/>
  </cols>
  <sheetData>
    <row r="1" spans="1:10" x14ac:dyDescent="0.25">
      <c r="A1" s="4"/>
      <c r="B1" s="5"/>
      <c r="C1" s="5"/>
      <c r="D1" s="5"/>
      <c r="E1" s="5"/>
      <c r="F1" s="5"/>
      <c r="G1" s="5"/>
      <c r="H1" s="5"/>
      <c r="I1" s="6"/>
      <c r="J1" s="5"/>
    </row>
    <row r="2" spans="1:10" x14ac:dyDescent="0.25">
      <c r="A2" s="7"/>
      <c r="H2" s="85">
        <v>31</v>
      </c>
      <c r="I2" s="8"/>
    </row>
    <row r="3" spans="1:10" ht="15" customHeight="1" x14ac:dyDescent="0.25">
      <c r="A3" s="7"/>
      <c r="H3" s="86"/>
      <c r="I3" s="8"/>
    </row>
    <row r="4" spans="1:10" ht="18" customHeight="1" x14ac:dyDescent="0.25">
      <c r="A4" s="7"/>
      <c r="E4" s="35"/>
      <c r="F4" s="35"/>
      <c r="G4" s="35"/>
      <c r="H4" s="87"/>
      <c r="I4" s="47"/>
    </row>
    <row r="5" spans="1:10" ht="25.5" customHeight="1" x14ac:dyDescent="0.35">
      <c r="A5" s="7"/>
      <c r="E5" s="34"/>
      <c r="F5" s="48" t="s">
        <v>24</v>
      </c>
      <c r="G5" s="34"/>
      <c r="H5" s="11">
        <v>41974</v>
      </c>
      <c r="I5" s="49"/>
    </row>
    <row r="6" spans="1:10" ht="18" x14ac:dyDescent="0.25">
      <c r="A6" s="7"/>
      <c r="E6" s="106" t="s">
        <v>83</v>
      </c>
      <c r="F6" s="106"/>
      <c r="G6" s="35"/>
      <c r="H6" s="35"/>
      <c r="I6" s="47"/>
    </row>
    <row r="7" spans="1:10" ht="18" x14ac:dyDescent="0.25">
      <c r="A7" s="7"/>
      <c r="E7" s="35"/>
      <c r="F7" s="35"/>
      <c r="G7" s="35"/>
      <c r="H7" s="35"/>
      <c r="I7" s="47"/>
    </row>
    <row r="8" spans="1:10" x14ac:dyDescent="0.25">
      <c r="A8" s="7"/>
      <c r="I8" s="8"/>
    </row>
    <row r="9" spans="1:10" ht="27" customHeight="1" x14ac:dyDescent="0.25">
      <c r="A9" s="7"/>
      <c r="B9" s="50" t="s">
        <v>25</v>
      </c>
      <c r="C9" s="50" t="s">
        <v>4</v>
      </c>
      <c r="D9" s="50" t="s">
        <v>5</v>
      </c>
      <c r="E9" s="50" t="s">
        <v>6</v>
      </c>
      <c r="F9" s="50" t="s">
        <v>7</v>
      </c>
      <c r="G9" s="50" t="s">
        <v>6</v>
      </c>
      <c r="H9" s="50" t="s">
        <v>8</v>
      </c>
      <c r="I9" s="51" t="s">
        <v>6</v>
      </c>
    </row>
    <row r="10" spans="1:10" ht="4.5" customHeight="1" x14ac:dyDescent="0.25">
      <c r="A10" s="7"/>
      <c r="B10" s="52"/>
      <c r="C10" s="52"/>
      <c r="D10" s="52"/>
      <c r="E10" s="52"/>
      <c r="F10" s="52"/>
      <c r="G10" s="52"/>
      <c r="H10" s="52"/>
      <c r="I10" s="53"/>
    </row>
    <row r="11" spans="1:10" ht="18" x14ac:dyDescent="0.25">
      <c r="A11" s="7"/>
      <c r="B11" s="92" t="s">
        <v>26</v>
      </c>
      <c r="C11" s="92"/>
      <c r="D11" s="92"/>
      <c r="E11" s="92"/>
      <c r="F11" s="92"/>
      <c r="G11" s="92"/>
      <c r="H11" s="92"/>
      <c r="I11" s="93"/>
    </row>
    <row r="12" spans="1:10" ht="71.25" customHeight="1" x14ac:dyDescent="0.25">
      <c r="A12" s="7"/>
      <c r="B12" s="54" t="s">
        <v>27</v>
      </c>
      <c r="C12" s="55">
        <v>1026000000</v>
      </c>
      <c r="D12" s="55">
        <v>616063814.45000005</v>
      </c>
      <c r="E12" s="56">
        <f t="shared" ref="E12:E15" si="0">+D12/C12</f>
        <v>0.6004520608674464</v>
      </c>
      <c r="F12" s="55">
        <v>616063814.45000005</v>
      </c>
      <c r="G12" s="56">
        <f>+F12/C12</f>
        <v>0.6004520608674464</v>
      </c>
      <c r="H12" s="55">
        <v>607839119.12</v>
      </c>
      <c r="I12" s="57">
        <f>+H12/C12</f>
        <v>0.59243578861598445</v>
      </c>
    </row>
    <row r="13" spans="1:10" ht="16.5" x14ac:dyDescent="0.25">
      <c r="A13" s="7"/>
      <c r="B13" s="54" t="s">
        <v>28</v>
      </c>
      <c r="C13" s="55">
        <v>276733606</v>
      </c>
      <c r="D13" s="55">
        <v>276733603.49000001</v>
      </c>
      <c r="E13" s="56">
        <f t="shared" si="0"/>
        <v>0.99999999092990544</v>
      </c>
      <c r="F13" s="55">
        <v>276733603.49000001</v>
      </c>
      <c r="G13" s="56">
        <f t="shared" ref="G13:G15" si="1">+F13/C13</f>
        <v>0.99999999092990544</v>
      </c>
      <c r="H13" s="55">
        <v>260746127.69999999</v>
      </c>
      <c r="I13" s="57">
        <f t="shared" ref="I13:I15" si="2">+H13/C13</f>
        <v>0.94222791177736465</v>
      </c>
    </row>
    <row r="14" spans="1:10" ht="49.5" x14ac:dyDescent="0.25">
      <c r="A14" s="7"/>
      <c r="B14" s="54" t="s">
        <v>29</v>
      </c>
      <c r="C14" s="55">
        <v>543673796</v>
      </c>
      <c r="D14" s="55">
        <v>533489725</v>
      </c>
      <c r="E14" s="56">
        <f t="shared" si="0"/>
        <v>0.98126804882830876</v>
      </c>
      <c r="F14" s="55">
        <v>533489725</v>
      </c>
      <c r="G14" s="56">
        <f t="shared" si="1"/>
        <v>0.98126804882830876</v>
      </c>
      <c r="H14" s="55">
        <v>496899725</v>
      </c>
      <c r="I14" s="57">
        <f t="shared" si="2"/>
        <v>0.91396666283324057</v>
      </c>
    </row>
    <row r="15" spans="1:10" ht="20.25" customHeight="1" thickBot="1" x14ac:dyDescent="0.3">
      <c r="A15" s="31"/>
      <c r="B15" s="62" t="s">
        <v>30</v>
      </c>
      <c r="C15" s="63">
        <f>SUM(C12:C14)</f>
        <v>1846407402</v>
      </c>
      <c r="D15" s="63">
        <f>SUM(D12:D14)</f>
        <v>1426287142.9400001</v>
      </c>
      <c r="E15" s="64">
        <f t="shared" si="0"/>
        <v>0.77246610980603081</v>
      </c>
      <c r="F15" s="63">
        <f>SUM(F12:F14)</f>
        <v>1426287142.9400001</v>
      </c>
      <c r="G15" s="64">
        <f t="shared" si="1"/>
        <v>0.77246610980603081</v>
      </c>
      <c r="H15" s="63">
        <f>SUM(H12:H14)</f>
        <v>1365484971.8199999</v>
      </c>
      <c r="I15" s="65">
        <f t="shared" si="2"/>
        <v>0.73953612314428963</v>
      </c>
    </row>
    <row r="16" spans="1:10" ht="18" x14ac:dyDescent="0.25">
      <c r="A16" s="7"/>
      <c r="B16" s="94" t="s">
        <v>31</v>
      </c>
      <c r="C16" s="94"/>
      <c r="D16" s="94"/>
      <c r="E16" s="94"/>
      <c r="F16" s="94"/>
      <c r="G16" s="94"/>
      <c r="H16" s="94"/>
      <c r="I16" s="95"/>
    </row>
    <row r="17" spans="1:10" ht="33" x14ac:dyDescent="0.25">
      <c r="A17" s="7"/>
      <c r="B17" s="54" t="s">
        <v>32</v>
      </c>
      <c r="C17" s="55">
        <v>20000000</v>
      </c>
      <c r="D17" s="55">
        <v>19997820</v>
      </c>
      <c r="E17" s="56">
        <f>+D17/C17</f>
        <v>0.99989099999999997</v>
      </c>
      <c r="F17" s="55">
        <v>19997820</v>
      </c>
      <c r="G17" s="56">
        <f t="shared" ref="G17:G21" si="3">+F17/C17</f>
        <v>0.99989099999999997</v>
      </c>
      <c r="H17" s="55">
        <v>0</v>
      </c>
      <c r="I17" s="57">
        <f t="shared" ref="I17:I21" si="4">+H17/C17</f>
        <v>0</v>
      </c>
    </row>
    <row r="18" spans="1:10" ht="84.75" customHeight="1" x14ac:dyDescent="0.25">
      <c r="A18" s="7"/>
      <c r="B18" s="54" t="s">
        <v>33</v>
      </c>
      <c r="C18" s="55">
        <v>149571780</v>
      </c>
      <c r="D18" s="55">
        <v>149571780</v>
      </c>
      <c r="E18" s="56">
        <f t="shared" ref="E18:E53" si="5">+D18/C18</f>
        <v>1</v>
      </c>
      <c r="F18" s="55">
        <v>149571780</v>
      </c>
      <c r="G18" s="56">
        <f t="shared" si="3"/>
        <v>1</v>
      </c>
      <c r="H18" s="55">
        <v>149571780</v>
      </c>
      <c r="I18" s="57">
        <f t="shared" si="4"/>
        <v>1</v>
      </c>
    </row>
    <row r="19" spans="1:10" ht="33" x14ac:dyDescent="0.25">
      <c r="A19" s="7"/>
      <c r="B19" s="54" t="s">
        <v>34</v>
      </c>
      <c r="C19" s="55">
        <v>500000000</v>
      </c>
      <c r="D19" s="55">
        <v>460665020</v>
      </c>
      <c r="E19" s="56">
        <f t="shared" si="5"/>
        <v>0.92133003999999996</v>
      </c>
      <c r="F19" s="55">
        <v>460665020</v>
      </c>
      <c r="G19" s="56">
        <f t="shared" si="3"/>
        <v>0.92133003999999996</v>
      </c>
      <c r="H19" s="55">
        <v>282212200</v>
      </c>
      <c r="I19" s="57">
        <f t="shared" si="4"/>
        <v>0.56442440000000005</v>
      </c>
    </row>
    <row r="20" spans="1:10" ht="33" x14ac:dyDescent="0.25">
      <c r="A20" s="7"/>
      <c r="B20" s="54" t="s">
        <v>35</v>
      </c>
      <c r="C20" s="55">
        <v>402400000</v>
      </c>
      <c r="D20" s="55">
        <v>373358713</v>
      </c>
      <c r="E20" s="56">
        <f t="shared" si="5"/>
        <v>0.92782980367793244</v>
      </c>
      <c r="F20" s="55">
        <v>325578871</v>
      </c>
      <c r="G20" s="56">
        <f t="shared" si="3"/>
        <v>0.80909262176938368</v>
      </c>
      <c r="H20" s="55">
        <v>314602522</v>
      </c>
      <c r="I20" s="57">
        <f t="shared" si="4"/>
        <v>0.78181541252485087</v>
      </c>
    </row>
    <row r="21" spans="1:10" ht="22.5" customHeight="1" thickBot="1" x14ac:dyDescent="0.3">
      <c r="A21" s="31"/>
      <c r="B21" s="66" t="s">
        <v>36</v>
      </c>
      <c r="C21" s="67">
        <f>SUM(C17:C20)</f>
        <v>1071971780</v>
      </c>
      <c r="D21" s="67">
        <f>SUM(D17:D20)</f>
        <v>1003593333</v>
      </c>
      <c r="E21" s="68">
        <f t="shared" si="5"/>
        <v>0.9362124560779016</v>
      </c>
      <c r="F21" s="67">
        <f>SUM(F17:F20)</f>
        <v>955813491</v>
      </c>
      <c r="G21" s="68">
        <f t="shared" si="3"/>
        <v>0.89164053460437176</v>
      </c>
      <c r="H21" s="67">
        <f>SUM(H17:H20)</f>
        <v>746386502</v>
      </c>
      <c r="I21" s="69">
        <f t="shared" si="4"/>
        <v>0.69627439446213779</v>
      </c>
    </row>
    <row r="22" spans="1:10" ht="18" x14ac:dyDescent="0.25">
      <c r="A22" s="7"/>
      <c r="B22" s="92" t="s">
        <v>37</v>
      </c>
      <c r="C22" s="92"/>
      <c r="D22" s="92"/>
      <c r="E22" s="92"/>
      <c r="F22" s="92"/>
      <c r="G22" s="92"/>
      <c r="H22" s="92"/>
      <c r="I22" s="93"/>
    </row>
    <row r="23" spans="1:10" ht="33" x14ac:dyDescent="0.25">
      <c r="A23" s="7"/>
      <c r="B23" s="54" t="s">
        <v>38</v>
      </c>
      <c r="C23" s="55">
        <v>1900000000</v>
      </c>
      <c r="D23" s="55">
        <v>1900000000</v>
      </c>
      <c r="E23" s="56">
        <f t="shared" si="5"/>
        <v>1</v>
      </c>
      <c r="F23" s="55">
        <v>1405920000</v>
      </c>
      <c r="G23" s="56">
        <f t="shared" ref="G23:G24" si="6">+F23/C23</f>
        <v>0.73995789473684215</v>
      </c>
      <c r="H23" s="55">
        <v>1229562400</v>
      </c>
      <c r="I23" s="57">
        <f t="shared" ref="I23:I24" si="7">+H23/C23</f>
        <v>0.64713810526315785</v>
      </c>
    </row>
    <row r="24" spans="1:10" ht="22.5" customHeight="1" thickBot="1" x14ac:dyDescent="0.3">
      <c r="A24" s="75"/>
      <c r="B24" s="66" t="s">
        <v>39</v>
      </c>
      <c r="C24" s="67">
        <f>+C23</f>
        <v>1900000000</v>
      </c>
      <c r="D24" s="67">
        <f>+D23</f>
        <v>1900000000</v>
      </c>
      <c r="E24" s="68">
        <f t="shared" si="5"/>
        <v>1</v>
      </c>
      <c r="F24" s="67">
        <f>+F23</f>
        <v>1405920000</v>
      </c>
      <c r="G24" s="68">
        <f t="shared" si="6"/>
        <v>0.73995789473684215</v>
      </c>
      <c r="H24" s="67">
        <f>+H23</f>
        <v>1229562400</v>
      </c>
      <c r="I24" s="69">
        <f t="shared" si="7"/>
        <v>0.64713810526315785</v>
      </c>
      <c r="J24" s="32"/>
    </row>
    <row r="25" spans="1:10" ht="18" x14ac:dyDescent="0.25">
      <c r="A25" s="7"/>
      <c r="B25" s="92" t="s">
        <v>40</v>
      </c>
      <c r="C25" s="92"/>
      <c r="D25" s="92"/>
      <c r="E25" s="92"/>
      <c r="F25" s="92"/>
      <c r="G25" s="92"/>
      <c r="H25" s="92"/>
      <c r="I25" s="93"/>
    </row>
    <row r="26" spans="1:10" ht="49.5" x14ac:dyDescent="0.25">
      <c r="A26" s="7"/>
      <c r="B26" s="54" t="s">
        <v>41</v>
      </c>
      <c r="C26" s="55">
        <v>6125000000</v>
      </c>
      <c r="D26" s="55">
        <v>4224265829.4899998</v>
      </c>
      <c r="E26" s="56">
        <v>0.68967605379428565</v>
      </c>
      <c r="F26" s="55">
        <v>4161765829.4899998</v>
      </c>
      <c r="G26" s="56">
        <v>0.67947197216163258</v>
      </c>
      <c r="H26" s="55">
        <v>1152867276.8</v>
      </c>
      <c r="I26" s="57">
        <v>0.18822322886530612</v>
      </c>
    </row>
    <row r="27" spans="1:10" ht="49.5" x14ac:dyDescent="0.25">
      <c r="A27" s="7"/>
      <c r="B27" s="54" t="s">
        <v>42</v>
      </c>
      <c r="C27" s="55">
        <v>700000000</v>
      </c>
      <c r="D27" s="55">
        <v>690301767</v>
      </c>
      <c r="E27" s="56">
        <v>0.98614538142857144</v>
      </c>
      <c r="F27" s="55">
        <v>630301767</v>
      </c>
      <c r="G27" s="56">
        <v>0.9004310957142857</v>
      </c>
      <c r="H27" s="55">
        <v>610877391.70000005</v>
      </c>
      <c r="I27" s="57">
        <v>0.87268198814285725</v>
      </c>
    </row>
    <row r="28" spans="1:10" ht="33" x14ac:dyDescent="0.25">
      <c r="A28" s="7"/>
      <c r="B28" s="54" t="s">
        <v>43</v>
      </c>
      <c r="C28" s="55">
        <v>3390000000</v>
      </c>
      <c r="D28" s="55">
        <v>2999988841.8699999</v>
      </c>
      <c r="E28" s="56">
        <v>0.88495246072861355</v>
      </c>
      <c r="F28" s="55">
        <v>2789988841.8699999</v>
      </c>
      <c r="G28" s="56">
        <v>0.82300555807374631</v>
      </c>
      <c r="H28" s="55">
        <v>421615630.5</v>
      </c>
      <c r="I28" s="57">
        <v>0.12437039247787611</v>
      </c>
    </row>
    <row r="29" spans="1:10" ht="33" x14ac:dyDescent="0.25">
      <c r="A29" s="7"/>
      <c r="B29" s="54" t="s">
        <v>44</v>
      </c>
      <c r="C29" s="55">
        <v>550000000</v>
      </c>
      <c r="D29" s="55">
        <v>474221920</v>
      </c>
      <c r="E29" s="56">
        <v>0.86222167272727268</v>
      </c>
      <c r="F29" s="55">
        <v>474221920</v>
      </c>
      <c r="G29" s="56">
        <v>0.86222167272727268</v>
      </c>
      <c r="H29" s="55">
        <v>331955344</v>
      </c>
      <c r="I29" s="57">
        <v>0.60355517090909094</v>
      </c>
    </row>
    <row r="30" spans="1:10" ht="33" x14ac:dyDescent="0.25">
      <c r="A30" s="7"/>
      <c r="B30" s="54" t="s">
        <v>45</v>
      </c>
      <c r="C30" s="55">
        <v>1088592658</v>
      </c>
      <c r="D30" s="55">
        <v>964659012</v>
      </c>
      <c r="E30" s="56">
        <v>0.88615241423022717</v>
      </c>
      <c r="F30" s="55">
        <v>964659012</v>
      </c>
      <c r="G30" s="56">
        <v>0.88615241423022717</v>
      </c>
      <c r="H30" s="55">
        <v>704659012</v>
      </c>
      <c r="I30" s="57">
        <v>0.64731192776426016</v>
      </c>
    </row>
    <row r="31" spans="1:10" ht="33" x14ac:dyDescent="0.25">
      <c r="A31" s="7"/>
      <c r="B31" s="54" t="s">
        <v>46</v>
      </c>
      <c r="C31" s="55">
        <v>928147768</v>
      </c>
      <c r="D31" s="55">
        <v>832263171</v>
      </c>
      <c r="E31" s="56">
        <v>0.89669253075227995</v>
      </c>
      <c r="F31" s="55">
        <v>832263171</v>
      </c>
      <c r="G31" s="56">
        <v>0.89669253075227995</v>
      </c>
      <c r="H31" s="55">
        <v>832263171</v>
      </c>
      <c r="I31" s="57">
        <v>0.89669253075227995</v>
      </c>
    </row>
    <row r="32" spans="1:10" ht="15.75" thickBot="1" x14ac:dyDescent="0.3">
      <c r="A32" s="31"/>
      <c r="B32" s="66" t="s">
        <v>47</v>
      </c>
      <c r="C32" s="67">
        <f>SUM(C26:C31)</f>
        <v>12781740426</v>
      </c>
      <c r="D32" s="67">
        <f>SUM(D26:D31)</f>
        <v>10185700541.360001</v>
      </c>
      <c r="E32" s="68">
        <f t="shared" si="5"/>
        <v>0.79689464829380663</v>
      </c>
      <c r="F32" s="67">
        <f>SUM(F26:F31)</f>
        <v>9853200541.3600006</v>
      </c>
      <c r="G32" s="68">
        <f t="shared" ref="G30:G53" si="8">+F32/C32</f>
        <v>0.77088097653095</v>
      </c>
      <c r="H32" s="67">
        <f>SUM(H26:H31)</f>
        <v>4054237826</v>
      </c>
      <c r="I32" s="69">
        <f t="shared" ref="I30:I32" si="9">+H32/C32</f>
        <v>0.31718981068908775</v>
      </c>
    </row>
    <row r="33" spans="1:9" ht="18" x14ac:dyDescent="0.25">
      <c r="A33" s="7"/>
      <c r="B33" s="92" t="s">
        <v>48</v>
      </c>
      <c r="C33" s="92"/>
      <c r="D33" s="92"/>
      <c r="E33" s="92"/>
      <c r="F33" s="92"/>
      <c r="G33" s="92"/>
      <c r="H33" s="92"/>
      <c r="I33" s="93"/>
    </row>
    <row r="34" spans="1:9" ht="33" x14ac:dyDescent="0.25">
      <c r="A34" s="7"/>
      <c r="B34" s="54" t="s">
        <v>49</v>
      </c>
      <c r="C34" s="55">
        <v>2500000000</v>
      </c>
      <c r="D34" s="55">
        <v>2500000000</v>
      </c>
      <c r="E34" s="56">
        <v>1</v>
      </c>
      <c r="F34" s="55">
        <v>2357500000</v>
      </c>
      <c r="G34" s="56">
        <v>0.94299999999999995</v>
      </c>
      <c r="H34" s="55">
        <v>2357500000</v>
      </c>
      <c r="I34" s="57">
        <v>0.94299999999999995</v>
      </c>
    </row>
    <row r="35" spans="1:9" ht="49.5" x14ac:dyDescent="0.25">
      <c r="A35" s="7"/>
      <c r="B35" s="54" t="s">
        <v>50</v>
      </c>
      <c r="C35" s="55">
        <v>2100000000</v>
      </c>
      <c r="D35" s="55">
        <v>2051038170.8</v>
      </c>
      <c r="E35" s="56">
        <v>0.97668484323809523</v>
      </c>
      <c r="F35" s="55">
        <v>2051038170.8</v>
      </c>
      <c r="G35" s="56">
        <v>0.97668484323809523</v>
      </c>
      <c r="H35" s="55">
        <v>2042784924.6600001</v>
      </c>
      <c r="I35" s="57">
        <v>0.97275472602857149</v>
      </c>
    </row>
    <row r="36" spans="1:9" ht="15.75" thickBot="1" x14ac:dyDescent="0.3">
      <c r="A36" s="75"/>
      <c r="B36" s="66" t="s">
        <v>51</v>
      </c>
      <c r="C36" s="67">
        <f>SUM(C34:C35)</f>
        <v>4600000000</v>
      </c>
      <c r="D36" s="67">
        <f>SUM(D34:D35)</f>
        <v>4551038170.8000002</v>
      </c>
      <c r="E36" s="68">
        <f t="shared" si="5"/>
        <v>0.98935612408695661</v>
      </c>
      <c r="F36" s="67">
        <f>SUM(F34:F35)</f>
        <v>4408538170.8000002</v>
      </c>
      <c r="G36" s="68">
        <f t="shared" si="8"/>
        <v>0.95837786321739138</v>
      </c>
      <c r="H36" s="67">
        <f>SUM(H34:H35)</f>
        <v>4400284924.6599998</v>
      </c>
      <c r="I36" s="69">
        <f t="shared" ref="I34:I36" si="10">+H36/C36</f>
        <v>0.95658367927391297</v>
      </c>
    </row>
    <row r="37" spans="1:9" ht="18" x14ac:dyDescent="0.25">
      <c r="A37" s="7"/>
      <c r="B37" s="92" t="s">
        <v>52</v>
      </c>
      <c r="C37" s="92"/>
      <c r="D37" s="92"/>
      <c r="E37" s="92"/>
      <c r="F37" s="92"/>
      <c r="G37" s="92"/>
      <c r="H37" s="92"/>
      <c r="I37" s="93"/>
    </row>
    <row r="38" spans="1:9" ht="33" x14ac:dyDescent="0.25">
      <c r="A38" s="7"/>
      <c r="B38" s="54" t="s">
        <v>53</v>
      </c>
      <c r="C38" s="55">
        <v>300000000</v>
      </c>
      <c r="D38" s="55">
        <v>300000000</v>
      </c>
      <c r="E38" s="56">
        <v>1</v>
      </c>
      <c r="F38" s="55">
        <v>300000000</v>
      </c>
      <c r="G38" s="56">
        <v>1</v>
      </c>
      <c r="H38" s="55">
        <v>300000000</v>
      </c>
      <c r="I38" s="57">
        <v>1</v>
      </c>
    </row>
    <row r="39" spans="1:9" ht="49.5" x14ac:dyDescent="0.25">
      <c r="A39" s="7"/>
      <c r="B39" s="54" t="s">
        <v>54</v>
      </c>
      <c r="C39" s="55">
        <v>300000000</v>
      </c>
      <c r="D39" s="55">
        <v>298934516.01999998</v>
      </c>
      <c r="E39" s="56">
        <v>0.99644838673333325</v>
      </c>
      <c r="F39" s="55">
        <v>298934516.01999998</v>
      </c>
      <c r="G39" s="56">
        <v>0.99644838673333325</v>
      </c>
      <c r="H39" s="55">
        <v>292306583.01999998</v>
      </c>
      <c r="I39" s="57">
        <v>0.97435527673333322</v>
      </c>
    </row>
    <row r="40" spans="1:9" ht="33" x14ac:dyDescent="0.25">
      <c r="A40" s="7"/>
      <c r="B40" s="54" t="s">
        <v>55</v>
      </c>
      <c r="C40" s="55">
        <v>194429293</v>
      </c>
      <c r="D40" s="55">
        <v>170750910</v>
      </c>
      <c r="E40" s="56">
        <v>0.87821596923669321</v>
      </c>
      <c r="F40" s="55">
        <v>170750910</v>
      </c>
      <c r="G40" s="56">
        <v>0.87821596923669321</v>
      </c>
      <c r="H40" s="55">
        <v>166186420</v>
      </c>
      <c r="I40" s="57">
        <v>0.85473961991930913</v>
      </c>
    </row>
    <row r="41" spans="1:9" ht="33" x14ac:dyDescent="0.25">
      <c r="A41" s="7"/>
      <c r="B41" s="54" t="s">
        <v>56</v>
      </c>
      <c r="C41" s="55">
        <v>611084801</v>
      </c>
      <c r="D41" s="55">
        <v>578953884</v>
      </c>
      <c r="E41" s="56">
        <v>0.94741987209071499</v>
      </c>
      <c r="F41" s="55">
        <v>578953884</v>
      </c>
      <c r="G41" s="56">
        <v>0.94741987209071499</v>
      </c>
      <c r="H41" s="55">
        <v>556334957</v>
      </c>
      <c r="I41" s="57">
        <v>0.91040548887747574</v>
      </c>
    </row>
    <row r="42" spans="1:9" ht="15.75" thickBot="1" x14ac:dyDescent="0.3">
      <c r="A42" s="31"/>
      <c r="B42" s="66" t="s">
        <v>57</v>
      </c>
      <c r="C42" s="67">
        <f>SUM(C38:C41)</f>
        <v>1405514094</v>
      </c>
      <c r="D42" s="67">
        <f>SUM(D38:D41)</f>
        <v>1348639310.02</v>
      </c>
      <c r="E42" s="68">
        <f t="shared" si="5"/>
        <v>0.95953453314855197</v>
      </c>
      <c r="F42" s="67">
        <f>SUM(F38:F41)</f>
        <v>1348639310.02</v>
      </c>
      <c r="G42" s="68">
        <f t="shared" si="8"/>
        <v>0.95953453314855197</v>
      </c>
      <c r="H42" s="67">
        <f>SUM(H38:H41)</f>
        <v>1314827960.02</v>
      </c>
      <c r="I42" s="69">
        <f t="shared" ref="I38:I42" si="11">+H42/C42</f>
        <v>0.93547831760127476</v>
      </c>
    </row>
    <row r="43" spans="1:9" ht="18" x14ac:dyDescent="0.25">
      <c r="A43" s="7"/>
      <c r="B43" s="92" t="s">
        <v>58</v>
      </c>
      <c r="C43" s="92"/>
      <c r="D43" s="92"/>
      <c r="E43" s="92"/>
      <c r="F43" s="92"/>
      <c r="G43" s="92"/>
      <c r="H43" s="92"/>
      <c r="I43" s="93"/>
    </row>
    <row r="44" spans="1:9" ht="33" x14ac:dyDescent="0.25">
      <c r="A44" s="7"/>
      <c r="B44" s="54" t="s">
        <v>71</v>
      </c>
      <c r="C44" s="55">
        <v>3000000000</v>
      </c>
      <c r="D44" s="55">
        <v>2477239892.4200001</v>
      </c>
      <c r="E44" s="56">
        <v>0.82574663080666666</v>
      </c>
      <c r="F44" s="55">
        <v>2477239892.4200001</v>
      </c>
      <c r="G44" s="56">
        <v>0.82574663080666666</v>
      </c>
      <c r="H44" s="55">
        <v>1593017900</v>
      </c>
      <c r="I44" s="57">
        <v>0.53100596666666666</v>
      </c>
    </row>
    <row r="45" spans="1:9" ht="15.75" thickBot="1" x14ac:dyDescent="0.3">
      <c r="A45" s="75"/>
      <c r="B45" s="66" t="s">
        <v>59</v>
      </c>
      <c r="C45" s="67">
        <f>+C44</f>
        <v>3000000000</v>
      </c>
      <c r="D45" s="67">
        <f>+D44</f>
        <v>2477239892.4200001</v>
      </c>
      <c r="E45" s="68">
        <f t="shared" si="5"/>
        <v>0.82574663080666666</v>
      </c>
      <c r="F45" s="67">
        <f>+F44</f>
        <v>2477239892.4200001</v>
      </c>
      <c r="G45" s="68">
        <f t="shared" si="8"/>
        <v>0.82574663080666666</v>
      </c>
      <c r="H45" s="67">
        <f>+H44</f>
        <v>1593017900</v>
      </c>
      <c r="I45" s="69">
        <f t="shared" ref="I44:I45" si="12">+H45/C45</f>
        <v>0.53100596666666666</v>
      </c>
    </row>
    <row r="46" spans="1:9" ht="18" x14ac:dyDescent="0.25">
      <c r="A46" s="7"/>
      <c r="B46" s="92" t="s">
        <v>60</v>
      </c>
      <c r="C46" s="92"/>
      <c r="D46" s="92"/>
      <c r="E46" s="92"/>
      <c r="F46" s="92"/>
      <c r="G46" s="92"/>
      <c r="H46" s="92"/>
      <c r="I46" s="93"/>
    </row>
    <row r="47" spans="1:9" ht="49.5" x14ac:dyDescent="0.25">
      <c r="A47" s="7"/>
      <c r="B47" s="54" t="s">
        <v>61</v>
      </c>
      <c r="C47" s="55">
        <v>100000000</v>
      </c>
      <c r="D47" s="55">
        <v>99313683</v>
      </c>
      <c r="E47" s="56">
        <v>0.99313682999999997</v>
      </c>
      <c r="F47" s="55">
        <v>99313683</v>
      </c>
      <c r="G47" s="56">
        <v>0.99313682999999997</v>
      </c>
      <c r="H47" s="55">
        <v>99313683</v>
      </c>
      <c r="I47" s="57">
        <v>0.99313682999999997</v>
      </c>
    </row>
    <row r="48" spans="1:9" ht="15.75" thickBot="1" x14ac:dyDescent="0.3">
      <c r="A48" s="75"/>
      <c r="B48" s="66" t="s">
        <v>62</v>
      </c>
      <c r="C48" s="67">
        <f>SUM(C47:C47)</f>
        <v>100000000</v>
      </c>
      <c r="D48" s="67">
        <f>SUM(D47:D47)</f>
        <v>99313683</v>
      </c>
      <c r="E48" s="68">
        <f t="shared" si="5"/>
        <v>0.99313682999999997</v>
      </c>
      <c r="F48" s="67">
        <f>SUM(F47:F47)</f>
        <v>99313683</v>
      </c>
      <c r="G48" s="68">
        <f t="shared" si="8"/>
        <v>0.99313682999999997</v>
      </c>
      <c r="H48" s="67">
        <f>SUM(H47:H47)</f>
        <v>99313683</v>
      </c>
      <c r="I48" s="69">
        <f t="shared" ref="I47:I48" si="13">+H48/C48</f>
        <v>0.99313682999999997</v>
      </c>
    </row>
    <row r="49" spans="1:9" ht="18" x14ac:dyDescent="0.25">
      <c r="A49" s="7"/>
      <c r="B49" s="92" t="s">
        <v>63</v>
      </c>
      <c r="C49" s="92"/>
      <c r="D49" s="92"/>
      <c r="E49" s="92"/>
      <c r="F49" s="92"/>
      <c r="G49" s="92"/>
      <c r="H49" s="92"/>
      <c r="I49" s="93"/>
    </row>
    <row r="50" spans="1:9" ht="66" x14ac:dyDescent="0.25">
      <c r="A50" s="7"/>
      <c r="B50" s="54" t="s">
        <v>64</v>
      </c>
      <c r="C50" s="55">
        <v>300000000</v>
      </c>
      <c r="D50" s="55">
        <v>300000000</v>
      </c>
      <c r="E50" s="56">
        <v>1</v>
      </c>
      <c r="F50" s="55">
        <v>300000000</v>
      </c>
      <c r="G50" s="56">
        <v>1</v>
      </c>
      <c r="H50" s="55">
        <v>300000000</v>
      </c>
      <c r="I50" s="57">
        <v>1</v>
      </c>
    </row>
    <row r="51" spans="1:9" ht="49.5" x14ac:dyDescent="0.25">
      <c r="A51" s="7"/>
      <c r="B51" s="54" t="s">
        <v>65</v>
      </c>
      <c r="C51" s="55">
        <v>359482449</v>
      </c>
      <c r="D51" s="55">
        <v>332083836</v>
      </c>
      <c r="E51" s="56">
        <v>0.92378316917497127</v>
      </c>
      <c r="F51" s="55">
        <v>332083836</v>
      </c>
      <c r="G51" s="56">
        <v>0.92378316917497127</v>
      </c>
      <c r="H51" s="55">
        <v>322020576</v>
      </c>
      <c r="I51" s="57">
        <v>0.89578942420079044</v>
      </c>
    </row>
    <row r="52" spans="1:9" x14ac:dyDescent="0.25">
      <c r="A52" s="7"/>
      <c r="B52" s="58" t="s">
        <v>66</v>
      </c>
      <c r="C52" s="59">
        <f>SUM(C50:C51)</f>
        <v>659482449</v>
      </c>
      <c r="D52" s="59">
        <f>SUM(D50:D51)</f>
        <v>632083836</v>
      </c>
      <c r="E52" s="60">
        <f t="shared" si="5"/>
        <v>0.95845437123983268</v>
      </c>
      <c r="F52" s="59">
        <f>SUM(F50:F51)</f>
        <v>632083836</v>
      </c>
      <c r="G52" s="60">
        <f t="shared" si="8"/>
        <v>0.95845437123983268</v>
      </c>
      <c r="H52" s="59">
        <f>SUM(H50:H51)</f>
        <v>622020576</v>
      </c>
      <c r="I52" s="61">
        <f t="shared" ref="I50:I53" si="14">+H52/C52</f>
        <v>0.9431950417227859</v>
      </c>
    </row>
    <row r="53" spans="1:9" ht="21" thickBot="1" x14ac:dyDescent="0.35">
      <c r="A53" s="70"/>
      <c r="B53" s="71" t="s">
        <v>67</v>
      </c>
      <c r="C53" s="72">
        <f>+C52+C45+C48+C42+C36+C24+C21+C32+C15</f>
        <v>27365116151</v>
      </c>
      <c r="D53" s="72">
        <f>+D52+D45+D48+D42+D36+D24+D21+D32+D15</f>
        <v>23623895909.540001</v>
      </c>
      <c r="E53" s="73">
        <f t="shared" si="5"/>
        <v>0.8632850589481863</v>
      </c>
      <c r="F53" s="72">
        <f>+F52+F45+F48+F42+F36+F24+F21+F32+F15</f>
        <v>22607036067.540001</v>
      </c>
      <c r="G53" s="73">
        <f t="shared" si="8"/>
        <v>0.82612607755051959</v>
      </c>
      <c r="H53" s="72">
        <f>+H52+H45+H48+H42+H36+H24+H21+H32+H15</f>
        <v>15425136743.5</v>
      </c>
      <c r="I53" s="74">
        <f t="shared" si="14"/>
        <v>0.56367883324099544</v>
      </c>
    </row>
    <row r="55" spans="1:9" x14ac:dyDescent="0.25">
      <c r="F55" s="82"/>
      <c r="H55" s="83"/>
    </row>
    <row r="56" spans="1:9" x14ac:dyDescent="0.25">
      <c r="F56" s="81"/>
      <c r="H56" s="81"/>
    </row>
    <row r="57" spans="1:9" x14ac:dyDescent="0.25">
      <c r="F57" s="81"/>
      <c r="H57" s="81"/>
    </row>
  </sheetData>
  <mergeCells count="11">
    <mergeCell ref="B37:I37"/>
    <mergeCell ref="B43:I43"/>
    <mergeCell ref="B46:I46"/>
    <mergeCell ref="B49:I49"/>
    <mergeCell ref="H2:H4"/>
    <mergeCell ref="B11:I11"/>
    <mergeCell ref="B16:I16"/>
    <mergeCell ref="B22:I22"/>
    <mergeCell ref="B25:I25"/>
    <mergeCell ref="B33:I33"/>
    <mergeCell ref="E6:F6"/>
  </mergeCells>
  <printOptions horizontalCentered="1" verticalCentered="1"/>
  <pageMargins left="0" right="0" top="0.74803149606299213" bottom="0.74803149606299213" header="0.31496062992125984" footer="0.31496062992125984"/>
  <pageSetup paperSize="119" scale="6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7"/>
  <sheetViews>
    <sheetView workbookViewId="0">
      <selection activeCell="D97" sqref="D97"/>
    </sheetView>
  </sheetViews>
  <sheetFormatPr baseColWidth="10" defaultColWidth="11.42578125" defaultRowHeight="15" customHeight="1" zeroHeight="1" x14ac:dyDescent="0.25"/>
  <cols>
    <col min="1" max="1" width="4.28515625" style="3" customWidth="1"/>
    <col min="2" max="2" width="60.28515625" style="3" customWidth="1"/>
    <col min="3" max="3" width="29.5703125" style="3" customWidth="1"/>
    <col min="4" max="4" width="29.7109375" style="3" customWidth="1"/>
    <col min="5" max="5" width="13.7109375" style="3" customWidth="1"/>
    <col min="6" max="6" width="29.7109375" style="3" customWidth="1"/>
    <col min="7" max="7" width="13.7109375" style="3" customWidth="1"/>
    <col min="8" max="8" width="29.7109375" style="3" customWidth="1"/>
    <col min="9" max="9" width="13.7109375" style="3" customWidth="1"/>
    <col min="10" max="10" width="3.7109375" style="3" customWidth="1"/>
    <col min="11" max="14" width="11.42578125" style="3" customWidth="1"/>
    <col min="15" max="256" width="11.42578125" style="3"/>
    <col min="257" max="257" width="4.28515625" style="3" customWidth="1"/>
    <col min="258" max="258" width="60.28515625" style="3" customWidth="1"/>
    <col min="259" max="259" width="29.5703125" style="3" customWidth="1"/>
    <col min="260" max="260" width="29.7109375" style="3" customWidth="1"/>
    <col min="261" max="261" width="13.7109375" style="3" customWidth="1"/>
    <col min="262" max="262" width="29.7109375" style="3" customWidth="1"/>
    <col min="263" max="263" width="13.7109375" style="3" customWidth="1"/>
    <col min="264" max="264" width="29.7109375" style="3" customWidth="1"/>
    <col min="265" max="265" width="13.7109375" style="3" customWidth="1"/>
    <col min="266" max="266" width="3.7109375" style="3" customWidth="1"/>
    <col min="267" max="270" width="11.42578125" style="3" customWidth="1"/>
    <col min="271" max="512" width="11.42578125" style="3"/>
    <col min="513" max="513" width="4.28515625" style="3" customWidth="1"/>
    <col min="514" max="514" width="60.28515625" style="3" customWidth="1"/>
    <col min="515" max="515" width="29.5703125" style="3" customWidth="1"/>
    <col min="516" max="516" width="29.7109375" style="3" customWidth="1"/>
    <col min="517" max="517" width="13.7109375" style="3" customWidth="1"/>
    <col min="518" max="518" width="29.7109375" style="3" customWidth="1"/>
    <col min="519" max="519" width="13.7109375" style="3" customWidth="1"/>
    <col min="520" max="520" width="29.7109375" style="3" customWidth="1"/>
    <col min="521" max="521" width="13.7109375" style="3" customWidth="1"/>
    <col min="522" max="522" width="3.7109375" style="3" customWidth="1"/>
    <col min="523" max="526" width="11.42578125" style="3" customWidth="1"/>
    <col min="527" max="768" width="11.42578125" style="3"/>
    <col min="769" max="769" width="4.28515625" style="3" customWidth="1"/>
    <col min="770" max="770" width="60.28515625" style="3" customWidth="1"/>
    <col min="771" max="771" width="29.5703125" style="3" customWidth="1"/>
    <col min="772" max="772" width="29.7109375" style="3" customWidth="1"/>
    <col min="773" max="773" width="13.7109375" style="3" customWidth="1"/>
    <col min="774" max="774" width="29.7109375" style="3" customWidth="1"/>
    <col min="775" max="775" width="13.7109375" style="3" customWidth="1"/>
    <col min="776" max="776" width="29.7109375" style="3" customWidth="1"/>
    <col min="777" max="777" width="13.7109375" style="3" customWidth="1"/>
    <col min="778" max="778" width="3.7109375" style="3" customWidth="1"/>
    <col min="779" max="782" width="11.42578125" style="3" customWidth="1"/>
    <col min="783" max="1024" width="11.42578125" style="3"/>
    <col min="1025" max="1025" width="4.28515625" style="3" customWidth="1"/>
    <col min="1026" max="1026" width="60.28515625" style="3" customWidth="1"/>
    <col min="1027" max="1027" width="29.5703125" style="3" customWidth="1"/>
    <col min="1028" max="1028" width="29.7109375" style="3" customWidth="1"/>
    <col min="1029" max="1029" width="13.7109375" style="3" customWidth="1"/>
    <col min="1030" max="1030" width="29.7109375" style="3" customWidth="1"/>
    <col min="1031" max="1031" width="13.7109375" style="3" customWidth="1"/>
    <col min="1032" max="1032" width="29.7109375" style="3" customWidth="1"/>
    <col min="1033" max="1033" width="13.7109375" style="3" customWidth="1"/>
    <col min="1034" max="1034" width="3.7109375" style="3" customWidth="1"/>
    <col min="1035" max="1038" width="11.42578125" style="3" customWidth="1"/>
    <col min="1039" max="1280" width="11.42578125" style="3"/>
    <col min="1281" max="1281" width="4.28515625" style="3" customWidth="1"/>
    <col min="1282" max="1282" width="60.28515625" style="3" customWidth="1"/>
    <col min="1283" max="1283" width="29.5703125" style="3" customWidth="1"/>
    <col min="1284" max="1284" width="29.7109375" style="3" customWidth="1"/>
    <col min="1285" max="1285" width="13.7109375" style="3" customWidth="1"/>
    <col min="1286" max="1286" width="29.7109375" style="3" customWidth="1"/>
    <col min="1287" max="1287" width="13.7109375" style="3" customWidth="1"/>
    <col min="1288" max="1288" width="29.7109375" style="3" customWidth="1"/>
    <col min="1289" max="1289" width="13.7109375" style="3" customWidth="1"/>
    <col min="1290" max="1290" width="3.7109375" style="3" customWidth="1"/>
    <col min="1291" max="1294" width="11.42578125" style="3" customWidth="1"/>
    <col min="1295" max="1536" width="11.42578125" style="3"/>
    <col min="1537" max="1537" width="4.28515625" style="3" customWidth="1"/>
    <col min="1538" max="1538" width="60.28515625" style="3" customWidth="1"/>
    <col min="1539" max="1539" width="29.5703125" style="3" customWidth="1"/>
    <col min="1540" max="1540" width="29.7109375" style="3" customWidth="1"/>
    <col min="1541" max="1541" width="13.7109375" style="3" customWidth="1"/>
    <col min="1542" max="1542" width="29.7109375" style="3" customWidth="1"/>
    <col min="1543" max="1543" width="13.7109375" style="3" customWidth="1"/>
    <col min="1544" max="1544" width="29.7109375" style="3" customWidth="1"/>
    <col min="1545" max="1545" width="13.7109375" style="3" customWidth="1"/>
    <col min="1546" max="1546" width="3.7109375" style="3" customWidth="1"/>
    <col min="1547" max="1550" width="11.42578125" style="3" customWidth="1"/>
    <col min="1551" max="1792" width="11.42578125" style="3"/>
    <col min="1793" max="1793" width="4.28515625" style="3" customWidth="1"/>
    <col min="1794" max="1794" width="60.28515625" style="3" customWidth="1"/>
    <col min="1795" max="1795" width="29.5703125" style="3" customWidth="1"/>
    <col min="1796" max="1796" width="29.7109375" style="3" customWidth="1"/>
    <col min="1797" max="1797" width="13.7109375" style="3" customWidth="1"/>
    <col min="1798" max="1798" width="29.7109375" style="3" customWidth="1"/>
    <col min="1799" max="1799" width="13.7109375" style="3" customWidth="1"/>
    <col min="1800" max="1800" width="29.7109375" style="3" customWidth="1"/>
    <col min="1801" max="1801" width="13.7109375" style="3" customWidth="1"/>
    <col min="1802" max="1802" width="3.7109375" style="3" customWidth="1"/>
    <col min="1803" max="1806" width="11.42578125" style="3" customWidth="1"/>
    <col min="1807" max="2048" width="11.42578125" style="3"/>
    <col min="2049" max="2049" width="4.28515625" style="3" customWidth="1"/>
    <col min="2050" max="2050" width="60.28515625" style="3" customWidth="1"/>
    <col min="2051" max="2051" width="29.5703125" style="3" customWidth="1"/>
    <col min="2052" max="2052" width="29.7109375" style="3" customWidth="1"/>
    <col min="2053" max="2053" width="13.7109375" style="3" customWidth="1"/>
    <col min="2054" max="2054" width="29.7109375" style="3" customWidth="1"/>
    <col min="2055" max="2055" width="13.7109375" style="3" customWidth="1"/>
    <col min="2056" max="2056" width="29.7109375" style="3" customWidth="1"/>
    <col min="2057" max="2057" width="13.7109375" style="3" customWidth="1"/>
    <col min="2058" max="2058" width="3.7109375" style="3" customWidth="1"/>
    <col min="2059" max="2062" width="11.42578125" style="3" customWidth="1"/>
    <col min="2063" max="2304" width="11.42578125" style="3"/>
    <col min="2305" max="2305" width="4.28515625" style="3" customWidth="1"/>
    <col min="2306" max="2306" width="60.28515625" style="3" customWidth="1"/>
    <col min="2307" max="2307" width="29.5703125" style="3" customWidth="1"/>
    <col min="2308" max="2308" width="29.7109375" style="3" customWidth="1"/>
    <col min="2309" max="2309" width="13.7109375" style="3" customWidth="1"/>
    <col min="2310" max="2310" width="29.7109375" style="3" customWidth="1"/>
    <col min="2311" max="2311" width="13.7109375" style="3" customWidth="1"/>
    <col min="2312" max="2312" width="29.7109375" style="3" customWidth="1"/>
    <col min="2313" max="2313" width="13.7109375" style="3" customWidth="1"/>
    <col min="2314" max="2314" width="3.7109375" style="3" customWidth="1"/>
    <col min="2315" max="2318" width="11.42578125" style="3" customWidth="1"/>
    <col min="2319" max="2560" width="11.42578125" style="3"/>
    <col min="2561" max="2561" width="4.28515625" style="3" customWidth="1"/>
    <col min="2562" max="2562" width="60.28515625" style="3" customWidth="1"/>
    <col min="2563" max="2563" width="29.5703125" style="3" customWidth="1"/>
    <col min="2564" max="2564" width="29.7109375" style="3" customWidth="1"/>
    <col min="2565" max="2565" width="13.7109375" style="3" customWidth="1"/>
    <col min="2566" max="2566" width="29.7109375" style="3" customWidth="1"/>
    <col min="2567" max="2567" width="13.7109375" style="3" customWidth="1"/>
    <col min="2568" max="2568" width="29.7109375" style="3" customWidth="1"/>
    <col min="2569" max="2569" width="13.7109375" style="3" customWidth="1"/>
    <col min="2570" max="2570" width="3.7109375" style="3" customWidth="1"/>
    <col min="2571" max="2574" width="11.42578125" style="3" customWidth="1"/>
    <col min="2575" max="2816" width="11.42578125" style="3"/>
    <col min="2817" max="2817" width="4.28515625" style="3" customWidth="1"/>
    <col min="2818" max="2818" width="60.28515625" style="3" customWidth="1"/>
    <col min="2819" max="2819" width="29.5703125" style="3" customWidth="1"/>
    <col min="2820" max="2820" width="29.7109375" style="3" customWidth="1"/>
    <col min="2821" max="2821" width="13.7109375" style="3" customWidth="1"/>
    <col min="2822" max="2822" width="29.7109375" style="3" customWidth="1"/>
    <col min="2823" max="2823" width="13.7109375" style="3" customWidth="1"/>
    <col min="2824" max="2824" width="29.7109375" style="3" customWidth="1"/>
    <col min="2825" max="2825" width="13.7109375" style="3" customWidth="1"/>
    <col min="2826" max="2826" width="3.7109375" style="3" customWidth="1"/>
    <col min="2827" max="2830" width="11.42578125" style="3" customWidth="1"/>
    <col min="2831" max="3072" width="11.42578125" style="3"/>
    <col min="3073" max="3073" width="4.28515625" style="3" customWidth="1"/>
    <col min="3074" max="3074" width="60.28515625" style="3" customWidth="1"/>
    <col min="3075" max="3075" width="29.5703125" style="3" customWidth="1"/>
    <col min="3076" max="3076" width="29.7109375" style="3" customWidth="1"/>
    <col min="3077" max="3077" width="13.7109375" style="3" customWidth="1"/>
    <col min="3078" max="3078" width="29.7109375" style="3" customWidth="1"/>
    <col min="3079" max="3079" width="13.7109375" style="3" customWidth="1"/>
    <col min="3080" max="3080" width="29.7109375" style="3" customWidth="1"/>
    <col min="3081" max="3081" width="13.7109375" style="3" customWidth="1"/>
    <col min="3082" max="3082" width="3.7109375" style="3" customWidth="1"/>
    <col min="3083" max="3086" width="11.42578125" style="3" customWidth="1"/>
    <col min="3087" max="3328" width="11.42578125" style="3"/>
    <col min="3329" max="3329" width="4.28515625" style="3" customWidth="1"/>
    <col min="3330" max="3330" width="60.28515625" style="3" customWidth="1"/>
    <col min="3331" max="3331" width="29.5703125" style="3" customWidth="1"/>
    <col min="3332" max="3332" width="29.7109375" style="3" customWidth="1"/>
    <col min="3333" max="3333" width="13.7109375" style="3" customWidth="1"/>
    <col min="3334" max="3334" width="29.7109375" style="3" customWidth="1"/>
    <col min="3335" max="3335" width="13.7109375" style="3" customWidth="1"/>
    <col min="3336" max="3336" width="29.7109375" style="3" customWidth="1"/>
    <col min="3337" max="3337" width="13.7109375" style="3" customWidth="1"/>
    <col min="3338" max="3338" width="3.7109375" style="3" customWidth="1"/>
    <col min="3339" max="3342" width="11.42578125" style="3" customWidth="1"/>
    <col min="3343" max="3584" width="11.42578125" style="3"/>
    <col min="3585" max="3585" width="4.28515625" style="3" customWidth="1"/>
    <col min="3586" max="3586" width="60.28515625" style="3" customWidth="1"/>
    <col min="3587" max="3587" width="29.5703125" style="3" customWidth="1"/>
    <col min="3588" max="3588" width="29.7109375" style="3" customWidth="1"/>
    <col min="3589" max="3589" width="13.7109375" style="3" customWidth="1"/>
    <col min="3590" max="3590" width="29.7109375" style="3" customWidth="1"/>
    <col min="3591" max="3591" width="13.7109375" style="3" customWidth="1"/>
    <col min="3592" max="3592" width="29.7109375" style="3" customWidth="1"/>
    <col min="3593" max="3593" width="13.7109375" style="3" customWidth="1"/>
    <col min="3594" max="3594" width="3.7109375" style="3" customWidth="1"/>
    <col min="3595" max="3598" width="11.42578125" style="3" customWidth="1"/>
    <col min="3599" max="3840" width="11.42578125" style="3"/>
    <col min="3841" max="3841" width="4.28515625" style="3" customWidth="1"/>
    <col min="3842" max="3842" width="60.28515625" style="3" customWidth="1"/>
    <col min="3843" max="3843" width="29.5703125" style="3" customWidth="1"/>
    <col min="3844" max="3844" width="29.7109375" style="3" customWidth="1"/>
    <col min="3845" max="3845" width="13.7109375" style="3" customWidth="1"/>
    <col min="3846" max="3846" width="29.7109375" style="3" customWidth="1"/>
    <col min="3847" max="3847" width="13.7109375" style="3" customWidth="1"/>
    <col min="3848" max="3848" width="29.7109375" style="3" customWidth="1"/>
    <col min="3849" max="3849" width="13.7109375" style="3" customWidth="1"/>
    <col min="3850" max="3850" width="3.7109375" style="3" customWidth="1"/>
    <col min="3851" max="3854" width="11.42578125" style="3" customWidth="1"/>
    <col min="3855" max="4096" width="11.42578125" style="3"/>
    <col min="4097" max="4097" width="4.28515625" style="3" customWidth="1"/>
    <col min="4098" max="4098" width="60.28515625" style="3" customWidth="1"/>
    <col min="4099" max="4099" width="29.5703125" style="3" customWidth="1"/>
    <col min="4100" max="4100" width="29.7109375" style="3" customWidth="1"/>
    <col min="4101" max="4101" width="13.7109375" style="3" customWidth="1"/>
    <col min="4102" max="4102" width="29.7109375" style="3" customWidth="1"/>
    <col min="4103" max="4103" width="13.7109375" style="3" customWidth="1"/>
    <col min="4104" max="4104" width="29.7109375" style="3" customWidth="1"/>
    <col min="4105" max="4105" width="13.7109375" style="3" customWidth="1"/>
    <col min="4106" max="4106" width="3.7109375" style="3" customWidth="1"/>
    <col min="4107" max="4110" width="11.42578125" style="3" customWidth="1"/>
    <col min="4111" max="4352" width="11.42578125" style="3"/>
    <col min="4353" max="4353" width="4.28515625" style="3" customWidth="1"/>
    <col min="4354" max="4354" width="60.28515625" style="3" customWidth="1"/>
    <col min="4355" max="4355" width="29.5703125" style="3" customWidth="1"/>
    <col min="4356" max="4356" width="29.7109375" style="3" customWidth="1"/>
    <col min="4357" max="4357" width="13.7109375" style="3" customWidth="1"/>
    <col min="4358" max="4358" width="29.7109375" style="3" customWidth="1"/>
    <col min="4359" max="4359" width="13.7109375" style="3" customWidth="1"/>
    <col min="4360" max="4360" width="29.7109375" style="3" customWidth="1"/>
    <col min="4361" max="4361" width="13.7109375" style="3" customWidth="1"/>
    <col min="4362" max="4362" width="3.7109375" style="3" customWidth="1"/>
    <col min="4363" max="4366" width="11.42578125" style="3" customWidth="1"/>
    <col min="4367" max="4608" width="11.42578125" style="3"/>
    <col min="4609" max="4609" width="4.28515625" style="3" customWidth="1"/>
    <col min="4610" max="4610" width="60.28515625" style="3" customWidth="1"/>
    <col min="4611" max="4611" width="29.5703125" style="3" customWidth="1"/>
    <col min="4612" max="4612" width="29.7109375" style="3" customWidth="1"/>
    <col min="4613" max="4613" width="13.7109375" style="3" customWidth="1"/>
    <col min="4614" max="4614" width="29.7109375" style="3" customWidth="1"/>
    <col min="4615" max="4615" width="13.7109375" style="3" customWidth="1"/>
    <col min="4616" max="4616" width="29.7109375" style="3" customWidth="1"/>
    <col min="4617" max="4617" width="13.7109375" style="3" customWidth="1"/>
    <col min="4618" max="4618" width="3.7109375" style="3" customWidth="1"/>
    <col min="4619" max="4622" width="11.42578125" style="3" customWidth="1"/>
    <col min="4623" max="4864" width="11.42578125" style="3"/>
    <col min="4865" max="4865" width="4.28515625" style="3" customWidth="1"/>
    <col min="4866" max="4866" width="60.28515625" style="3" customWidth="1"/>
    <col min="4867" max="4867" width="29.5703125" style="3" customWidth="1"/>
    <col min="4868" max="4868" width="29.7109375" style="3" customWidth="1"/>
    <col min="4869" max="4869" width="13.7109375" style="3" customWidth="1"/>
    <col min="4870" max="4870" width="29.7109375" style="3" customWidth="1"/>
    <col min="4871" max="4871" width="13.7109375" style="3" customWidth="1"/>
    <col min="4872" max="4872" width="29.7109375" style="3" customWidth="1"/>
    <col min="4873" max="4873" width="13.7109375" style="3" customWidth="1"/>
    <col min="4874" max="4874" width="3.7109375" style="3" customWidth="1"/>
    <col min="4875" max="4878" width="11.42578125" style="3" customWidth="1"/>
    <col min="4879" max="5120" width="11.42578125" style="3"/>
    <col min="5121" max="5121" width="4.28515625" style="3" customWidth="1"/>
    <col min="5122" max="5122" width="60.28515625" style="3" customWidth="1"/>
    <col min="5123" max="5123" width="29.5703125" style="3" customWidth="1"/>
    <col min="5124" max="5124" width="29.7109375" style="3" customWidth="1"/>
    <col min="5125" max="5125" width="13.7109375" style="3" customWidth="1"/>
    <col min="5126" max="5126" width="29.7109375" style="3" customWidth="1"/>
    <col min="5127" max="5127" width="13.7109375" style="3" customWidth="1"/>
    <col min="5128" max="5128" width="29.7109375" style="3" customWidth="1"/>
    <col min="5129" max="5129" width="13.7109375" style="3" customWidth="1"/>
    <col min="5130" max="5130" width="3.7109375" style="3" customWidth="1"/>
    <col min="5131" max="5134" width="11.42578125" style="3" customWidth="1"/>
    <col min="5135" max="5376" width="11.42578125" style="3"/>
    <col min="5377" max="5377" width="4.28515625" style="3" customWidth="1"/>
    <col min="5378" max="5378" width="60.28515625" style="3" customWidth="1"/>
    <col min="5379" max="5379" width="29.5703125" style="3" customWidth="1"/>
    <col min="5380" max="5380" width="29.7109375" style="3" customWidth="1"/>
    <col min="5381" max="5381" width="13.7109375" style="3" customWidth="1"/>
    <col min="5382" max="5382" width="29.7109375" style="3" customWidth="1"/>
    <col min="5383" max="5383" width="13.7109375" style="3" customWidth="1"/>
    <col min="5384" max="5384" width="29.7109375" style="3" customWidth="1"/>
    <col min="5385" max="5385" width="13.7109375" style="3" customWidth="1"/>
    <col min="5386" max="5386" width="3.7109375" style="3" customWidth="1"/>
    <col min="5387" max="5390" width="11.42578125" style="3" customWidth="1"/>
    <col min="5391" max="5632" width="11.42578125" style="3"/>
    <col min="5633" max="5633" width="4.28515625" style="3" customWidth="1"/>
    <col min="5634" max="5634" width="60.28515625" style="3" customWidth="1"/>
    <col min="5635" max="5635" width="29.5703125" style="3" customWidth="1"/>
    <col min="5636" max="5636" width="29.7109375" style="3" customWidth="1"/>
    <col min="5637" max="5637" width="13.7109375" style="3" customWidth="1"/>
    <col min="5638" max="5638" width="29.7109375" style="3" customWidth="1"/>
    <col min="5639" max="5639" width="13.7109375" style="3" customWidth="1"/>
    <col min="5640" max="5640" width="29.7109375" style="3" customWidth="1"/>
    <col min="5641" max="5641" width="13.7109375" style="3" customWidth="1"/>
    <col min="5642" max="5642" width="3.7109375" style="3" customWidth="1"/>
    <col min="5643" max="5646" width="11.42578125" style="3" customWidth="1"/>
    <col min="5647" max="5888" width="11.42578125" style="3"/>
    <col min="5889" max="5889" width="4.28515625" style="3" customWidth="1"/>
    <col min="5890" max="5890" width="60.28515625" style="3" customWidth="1"/>
    <col min="5891" max="5891" width="29.5703125" style="3" customWidth="1"/>
    <col min="5892" max="5892" width="29.7109375" style="3" customWidth="1"/>
    <col min="5893" max="5893" width="13.7109375" style="3" customWidth="1"/>
    <col min="5894" max="5894" width="29.7109375" style="3" customWidth="1"/>
    <col min="5895" max="5895" width="13.7109375" style="3" customWidth="1"/>
    <col min="5896" max="5896" width="29.7109375" style="3" customWidth="1"/>
    <col min="5897" max="5897" width="13.7109375" style="3" customWidth="1"/>
    <col min="5898" max="5898" width="3.7109375" style="3" customWidth="1"/>
    <col min="5899" max="5902" width="11.42578125" style="3" customWidth="1"/>
    <col min="5903" max="6144" width="11.42578125" style="3"/>
    <col min="6145" max="6145" width="4.28515625" style="3" customWidth="1"/>
    <col min="6146" max="6146" width="60.28515625" style="3" customWidth="1"/>
    <col min="6147" max="6147" width="29.5703125" style="3" customWidth="1"/>
    <col min="6148" max="6148" width="29.7109375" style="3" customWidth="1"/>
    <col min="6149" max="6149" width="13.7109375" style="3" customWidth="1"/>
    <col min="6150" max="6150" width="29.7109375" style="3" customWidth="1"/>
    <col min="6151" max="6151" width="13.7109375" style="3" customWidth="1"/>
    <col min="6152" max="6152" width="29.7109375" style="3" customWidth="1"/>
    <col min="6153" max="6153" width="13.7109375" style="3" customWidth="1"/>
    <col min="6154" max="6154" width="3.7109375" style="3" customWidth="1"/>
    <col min="6155" max="6158" width="11.42578125" style="3" customWidth="1"/>
    <col min="6159" max="6400" width="11.42578125" style="3"/>
    <col min="6401" max="6401" width="4.28515625" style="3" customWidth="1"/>
    <col min="6402" max="6402" width="60.28515625" style="3" customWidth="1"/>
    <col min="6403" max="6403" width="29.5703125" style="3" customWidth="1"/>
    <col min="6404" max="6404" width="29.7109375" style="3" customWidth="1"/>
    <col min="6405" max="6405" width="13.7109375" style="3" customWidth="1"/>
    <col min="6406" max="6406" width="29.7109375" style="3" customWidth="1"/>
    <col min="6407" max="6407" width="13.7109375" style="3" customWidth="1"/>
    <col min="6408" max="6408" width="29.7109375" style="3" customWidth="1"/>
    <col min="6409" max="6409" width="13.7109375" style="3" customWidth="1"/>
    <col min="6410" max="6410" width="3.7109375" style="3" customWidth="1"/>
    <col min="6411" max="6414" width="11.42578125" style="3" customWidth="1"/>
    <col min="6415" max="6656" width="11.42578125" style="3"/>
    <col min="6657" max="6657" width="4.28515625" style="3" customWidth="1"/>
    <col min="6658" max="6658" width="60.28515625" style="3" customWidth="1"/>
    <col min="6659" max="6659" width="29.5703125" style="3" customWidth="1"/>
    <col min="6660" max="6660" width="29.7109375" style="3" customWidth="1"/>
    <col min="6661" max="6661" width="13.7109375" style="3" customWidth="1"/>
    <col min="6662" max="6662" width="29.7109375" style="3" customWidth="1"/>
    <col min="6663" max="6663" width="13.7109375" style="3" customWidth="1"/>
    <col min="6664" max="6664" width="29.7109375" style="3" customWidth="1"/>
    <col min="6665" max="6665" width="13.7109375" style="3" customWidth="1"/>
    <col min="6666" max="6666" width="3.7109375" style="3" customWidth="1"/>
    <col min="6667" max="6670" width="11.42578125" style="3" customWidth="1"/>
    <col min="6671" max="6912" width="11.42578125" style="3"/>
    <col min="6913" max="6913" width="4.28515625" style="3" customWidth="1"/>
    <col min="6914" max="6914" width="60.28515625" style="3" customWidth="1"/>
    <col min="6915" max="6915" width="29.5703125" style="3" customWidth="1"/>
    <col min="6916" max="6916" width="29.7109375" style="3" customWidth="1"/>
    <col min="6917" max="6917" width="13.7109375" style="3" customWidth="1"/>
    <col min="6918" max="6918" width="29.7109375" style="3" customWidth="1"/>
    <col min="6919" max="6919" width="13.7109375" style="3" customWidth="1"/>
    <col min="6920" max="6920" width="29.7109375" style="3" customWidth="1"/>
    <col min="6921" max="6921" width="13.7109375" style="3" customWidth="1"/>
    <col min="6922" max="6922" width="3.7109375" style="3" customWidth="1"/>
    <col min="6923" max="6926" width="11.42578125" style="3" customWidth="1"/>
    <col min="6927" max="7168" width="11.42578125" style="3"/>
    <col min="7169" max="7169" width="4.28515625" style="3" customWidth="1"/>
    <col min="7170" max="7170" width="60.28515625" style="3" customWidth="1"/>
    <col min="7171" max="7171" width="29.5703125" style="3" customWidth="1"/>
    <col min="7172" max="7172" width="29.7109375" style="3" customWidth="1"/>
    <col min="7173" max="7173" width="13.7109375" style="3" customWidth="1"/>
    <col min="7174" max="7174" width="29.7109375" style="3" customWidth="1"/>
    <col min="7175" max="7175" width="13.7109375" style="3" customWidth="1"/>
    <col min="7176" max="7176" width="29.7109375" style="3" customWidth="1"/>
    <col min="7177" max="7177" width="13.7109375" style="3" customWidth="1"/>
    <col min="7178" max="7178" width="3.7109375" style="3" customWidth="1"/>
    <col min="7179" max="7182" width="11.42578125" style="3" customWidth="1"/>
    <col min="7183" max="7424" width="11.42578125" style="3"/>
    <col min="7425" max="7425" width="4.28515625" style="3" customWidth="1"/>
    <col min="7426" max="7426" width="60.28515625" style="3" customWidth="1"/>
    <col min="7427" max="7427" width="29.5703125" style="3" customWidth="1"/>
    <col min="7428" max="7428" width="29.7109375" style="3" customWidth="1"/>
    <col min="7429" max="7429" width="13.7109375" style="3" customWidth="1"/>
    <col min="7430" max="7430" width="29.7109375" style="3" customWidth="1"/>
    <col min="7431" max="7431" width="13.7109375" style="3" customWidth="1"/>
    <col min="7432" max="7432" width="29.7109375" style="3" customWidth="1"/>
    <col min="7433" max="7433" width="13.7109375" style="3" customWidth="1"/>
    <col min="7434" max="7434" width="3.7109375" style="3" customWidth="1"/>
    <col min="7435" max="7438" width="11.42578125" style="3" customWidth="1"/>
    <col min="7439" max="7680" width="11.42578125" style="3"/>
    <col min="7681" max="7681" width="4.28515625" style="3" customWidth="1"/>
    <col min="7682" max="7682" width="60.28515625" style="3" customWidth="1"/>
    <col min="7683" max="7683" width="29.5703125" style="3" customWidth="1"/>
    <col min="7684" max="7684" width="29.7109375" style="3" customWidth="1"/>
    <col min="7685" max="7685" width="13.7109375" style="3" customWidth="1"/>
    <col min="7686" max="7686" width="29.7109375" style="3" customWidth="1"/>
    <col min="7687" max="7687" width="13.7109375" style="3" customWidth="1"/>
    <col min="7688" max="7688" width="29.7109375" style="3" customWidth="1"/>
    <col min="7689" max="7689" width="13.7109375" style="3" customWidth="1"/>
    <col min="7690" max="7690" width="3.7109375" style="3" customWidth="1"/>
    <col min="7691" max="7694" width="11.42578125" style="3" customWidth="1"/>
    <col min="7695" max="7936" width="11.42578125" style="3"/>
    <col min="7937" max="7937" width="4.28515625" style="3" customWidth="1"/>
    <col min="7938" max="7938" width="60.28515625" style="3" customWidth="1"/>
    <col min="7939" max="7939" width="29.5703125" style="3" customWidth="1"/>
    <col min="7940" max="7940" width="29.7109375" style="3" customWidth="1"/>
    <col min="7941" max="7941" width="13.7109375" style="3" customWidth="1"/>
    <col min="7942" max="7942" width="29.7109375" style="3" customWidth="1"/>
    <col min="7943" max="7943" width="13.7109375" style="3" customWidth="1"/>
    <col min="7944" max="7944" width="29.7109375" style="3" customWidth="1"/>
    <col min="7945" max="7945" width="13.7109375" style="3" customWidth="1"/>
    <col min="7946" max="7946" width="3.7109375" style="3" customWidth="1"/>
    <col min="7947" max="7950" width="11.42578125" style="3" customWidth="1"/>
    <col min="7951" max="8192" width="11.42578125" style="3"/>
    <col min="8193" max="8193" width="4.28515625" style="3" customWidth="1"/>
    <col min="8194" max="8194" width="60.28515625" style="3" customWidth="1"/>
    <col min="8195" max="8195" width="29.5703125" style="3" customWidth="1"/>
    <col min="8196" max="8196" width="29.7109375" style="3" customWidth="1"/>
    <col min="8197" max="8197" width="13.7109375" style="3" customWidth="1"/>
    <col min="8198" max="8198" width="29.7109375" style="3" customWidth="1"/>
    <col min="8199" max="8199" width="13.7109375" style="3" customWidth="1"/>
    <col min="8200" max="8200" width="29.7109375" style="3" customWidth="1"/>
    <col min="8201" max="8201" width="13.7109375" style="3" customWidth="1"/>
    <col min="8202" max="8202" width="3.7109375" style="3" customWidth="1"/>
    <col min="8203" max="8206" width="11.42578125" style="3" customWidth="1"/>
    <col min="8207" max="8448" width="11.42578125" style="3"/>
    <col min="8449" max="8449" width="4.28515625" style="3" customWidth="1"/>
    <col min="8450" max="8450" width="60.28515625" style="3" customWidth="1"/>
    <col min="8451" max="8451" width="29.5703125" style="3" customWidth="1"/>
    <col min="8452" max="8452" width="29.7109375" style="3" customWidth="1"/>
    <col min="8453" max="8453" width="13.7109375" style="3" customWidth="1"/>
    <col min="8454" max="8454" width="29.7109375" style="3" customWidth="1"/>
    <col min="8455" max="8455" width="13.7109375" style="3" customWidth="1"/>
    <col min="8456" max="8456" width="29.7109375" style="3" customWidth="1"/>
    <col min="8457" max="8457" width="13.7109375" style="3" customWidth="1"/>
    <col min="8458" max="8458" width="3.7109375" style="3" customWidth="1"/>
    <col min="8459" max="8462" width="11.42578125" style="3" customWidth="1"/>
    <col min="8463" max="8704" width="11.42578125" style="3"/>
    <col min="8705" max="8705" width="4.28515625" style="3" customWidth="1"/>
    <col min="8706" max="8706" width="60.28515625" style="3" customWidth="1"/>
    <col min="8707" max="8707" width="29.5703125" style="3" customWidth="1"/>
    <col min="8708" max="8708" width="29.7109375" style="3" customWidth="1"/>
    <col min="8709" max="8709" width="13.7109375" style="3" customWidth="1"/>
    <col min="8710" max="8710" width="29.7109375" style="3" customWidth="1"/>
    <col min="8711" max="8711" width="13.7109375" style="3" customWidth="1"/>
    <col min="8712" max="8712" width="29.7109375" style="3" customWidth="1"/>
    <col min="8713" max="8713" width="13.7109375" style="3" customWidth="1"/>
    <col min="8714" max="8714" width="3.7109375" style="3" customWidth="1"/>
    <col min="8715" max="8718" width="11.42578125" style="3" customWidth="1"/>
    <col min="8719" max="8960" width="11.42578125" style="3"/>
    <col min="8961" max="8961" width="4.28515625" style="3" customWidth="1"/>
    <col min="8962" max="8962" width="60.28515625" style="3" customWidth="1"/>
    <col min="8963" max="8963" width="29.5703125" style="3" customWidth="1"/>
    <col min="8964" max="8964" width="29.7109375" style="3" customWidth="1"/>
    <col min="8965" max="8965" width="13.7109375" style="3" customWidth="1"/>
    <col min="8966" max="8966" width="29.7109375" style="3" customWidth="1"/>
    <col min="8967" max="8967" width="13.7109375" style="3" customWidth="1"/>
    <col min="8968" max="8968" width="29.7109375" style="3" customWidth="1"/>
    <col min="8969" max="8969" width="13.7109375" style="3" customWidth="1"/>
    <col min="8970" max="8970" width="3.7109375" style="3" customWidth="1"/>
    <col min="8971" max="8974" width="11.42578125" style="3" customWidth="1"/>
    <col min="8975" max="9216" width="11.42578125" style="3"/>
    <col min="9217" max="9217" width="4.28515625" style="3" customWidth="1"/>
    <col min="9218" max="9218" width="60.28515625" style="3" customWidth="1"/>
    <col min="9219" max="9219" width="29.5703125" style="3" customWidth="1"/>
    <col min="9220" max="9220" width="29.7109375" style="3" customWidth="1"/>
    <col min="9221" max="9221" width="13.7109375" style="3" customWidth="1"/>
    <col min="9222" max="9222" width="29.7109375" style="3" customWidth="1"/>
    <col min="9223" max="9223" width="13.7109375" style="3" customWidth="1"/>
    <col min="9224" max="9224" width="29.7109375" style="3" customWidth="1"/>
    <col min="9225" max="9225" width="13.7109375" style="3" customWidth="1"/>
    <col min="9226" max="9226" width="3.7109375" style="3" customWidth="1"/>
    <col min="9227" max="9230" width="11.42578125" style="3" customWidth="1"/>
    <col min="9231" max="9472" width="11.42578125" style="3"/>
    <col min="9473" max="9473" width="4.28515625" style="3" customWidth="1"/>
    <col min="9474" max="9474" width="60.28515625" style="3" customWidth="1"/>
    <col min="9475" max="9475" width="29.5703125" style="3" customWidth="1"/>
    <col min="9476" max="9476" width="29.7109375" style="3" customWidth="1"/>
    <col min="9477" max="9477" width="13.7109375" style="3" customWidth="1"/>
    <col min="9478" max="9478" width="29.7109375" style="3" customWidth="1"/>
    <col min="9479" max="9479" width="13.7109375" style="3" customWidth="1"/>
    <col min="9480" max="9480" width="29.7109375" style="3" customWidth="1"/>
    <col min="9481" max="9481" width="13.7109375" style="3" customWidth="1"/>
    <col min="9482" max="9482" width="3.7109375" style="3" customWidth="1"/>
    <col min="9483" max="9486" width="11.42578125" style="3" customWidth="1"/>
    <col min="9487" max="9728" width="11.42578125" style="3"/>
    <col min="9729" max="9729" width="4.28515625" style="3" customWidth="1"/>
    <col min="9730" max="9730" width="60.28515625" style="3" customWidth="1"/>
    <col min="9731" max="9731" width="29.5703125" style="3" customWidth="1"/>
    <col min="9732" max="9732" width="29.7109375" style="3" customWidth="1"/>
    <col min="9733" max="9733" width="13.7109375" style="3" customWidth="1"/>
    <col min="9734" max="9734" width="29.7109375" style="3" customWidth="1"/>
    <col min="9735" max="9735" width="13.7109375" style="3" customWidth="1"/>
    <col min="9736" max="9736" width="29.7109375" style="3" customWidth="1"/>
    <col min="9737" max="9737" width="13.7109375" style="3" customWidth="1"/>
    <col min="9738" max="9738" width="3.7109375" style="3" customWidth="1"/>
    <col min="9739" max="9742" width="11.42578125" style="3" customWidth="1"/>
    <col min="9743" max="9984" width="11.42578125" style="3"/>
    <col min="9985" max="9985" width="4.28515625" style="3" customWidth="1"/>
    <col min="9986" max="9986" width="60.28515625" style="3" customWidth="1"/>
    <col min="9987" max="9987" width="29.5703125" style="3" customWidth="1"/>
    <col min="9988" max="9988" width="29.7109375" style="3" customWidth="1"/>
    <col min="9989" max="9989" width="13.7109375" style="3" customWidth="1"/>
    <col min="9990" max="9990" width="29.7109375" style="3" customWidth="1"/>
    <col min="9991" max="9991" width="13.7109375" style="3" customWidth="1"/>
    <col min="9992" max="9992" width="29.7109375" style="3" customWidth="1"/>
    <col min="9993" max="9993" width="13.7109375" style="3" customWidth="1"/>
    <col min="9994" max="9994" width="3.7109375" style="3" customWidth="1"/>
    <col min="9995" max="9998" width="11.42578125" style="3" customWidth="1"/>
    <col min="9999" max="10240" width="11.42578125" style="3"/>
    <col min="10241" max="10241" width="4.28515625" style="3" customWidth="1"/>
    <col min="10242" max="10242" width="60.28515625" style="3" customWidth="1"/>
    <col min="10243" max="10243" width="29.5703125" style="3" customWidth="1"/>
    <col min="10244" max="10244" width="29.7109375" style="3" customWidth="1"/>
    <col min="10245" max="10245" width="13.7109375" style="3" customWidth="1"/>
    <col min="10246" max="10246" width="29.7109375" style="3" customWidth="1"/>
    <col min="10247" max="10247" width="13.7109375" style="3" customWidth="1"/>
    <col min="10248" max="10248" width="29.7109375" style="3" customWidth="1"/>
    <col min="10249" max="10249" width="13.7109375" style="3" customWidth="1"/>
    <col min="10250" max="10250" width="3.7109375" style="3" customWidth="1"/>
    <col min="10251" max="10254" width="11.42578125" style="3" customWidth="1"/>
    <col min="10255" max="10496" width="11.42578125" style="3"/>
    <col min="10497" max="10497" width="4.28515625" style="3" customWidth="1"/>
    <col min="10498" max="10498" width="60.28515625" style="3" customWidth="1"/>
    <col min="10499" max="10499" width="29.5703125" style="3" customWidth="1"/>
    <col min="10500" max="10500" width="29.7109375" style="3" customWidth="1"/>
    <col min="10501" max="10501" width="13.7109375" style="3" customWidth="1"/>
    <col min="10502" max="10502" width="29.7109375" style="3" customWidth="1"/>
    <col min="10503" max="10503" width="13.7109375" style="3" customWidth="1"/>
    <col min="10504" max="10504" width="29.7109375" style="3" customWidth="1"/>
    <col min="10505" max="10505" width="13.7109375" style="3" customWidth="1"/>
    <col min="10506" max="10506" width="3.7109375" style="3" customWidth="1"/>
    <col min="10507" max="10510" width="11.42578125" style="3" customWidth="1"/>
    <col min="10511" max="10752" width="11.42578125" style="3"/>
    <col min="10753" max="10753" width="4.28515625" style="3" customWidth="1"/>
    <col min="10754" max="10754" width="60.28515625" style="3" customWidth="1"/>
    <col min="10755" max="10755" width="29.5703125" style="3" customWidth="1"/>
    <col min="10756" max="10756" width="29.7109375" style="3" customWidth="1"/>
    <col min="10757" max="10757" width="13.7109375" style="3" customWidth="1"/>
    <col min="10758" max="10758" width="29.7109375" style="3" customWidth="1"/>
    <col min="10759" max="10759" width="13.7109375" style="3" customWidth="1"/>
    <col min="10760" max="10760" width="29.7109375" style="3" customWidth="1"/>
    <col min="10761" max="10761" width="13.7109375" style="3" customWidth="1"/>
    <col min="10762" max="10762" width="3.7109375" style="3" customWidth="1"/>
    <col min="10763" max="10766" width="11.42578125" style="3" customWidth="1"/>
    <col min="10767" max="11008" width="11.42578125" style="3"/>
    <col min="11009" max="11009" width="4.28515625" style="3" customWidth="1"/>
    <col min="11010" max="11010" width="60.28515625" style="3" customWidth="1"/>
    <col min="11011" max="11011" width="29.5703125" style="3" customWidth="1"/>
    <col min="11012" max="11012" width="29.7109375" style="3" customWidth="1"/>
    <col min="11013" max="11013" width="13.7109375" style="3" customWidth="1"/>
    <col min="11014" max="11014" width="29.7109375" style="3" customWidth="1"/>
    <col min="11015" max="11015" width="13.7109375" style="3" customWidth="1"/>
    <col min="11016" max="11016" width="29.7109375" style="3" customWidth="1"/>
    <col min="11017" max="11017" width="13.7109375" style="3" customWidth="1"/>
    <col min="11018" max="11018" width="3.7109375" style="3" customWidth="1"/>
    <col min="11019" max="11022" width="11.42578125" style="3" customWidth="1"/>
    <col min="11023" max="11264" width="11.42578125" style="3"/>
    <col min="11265" max="11265" width="4.28515625" style="3" customWidth="1"/>
    <col min="11266" max="11266" width="60.28515625" style="3" customWidth="1"/>
    <col min="11267" max="11267" width="29.5703125" style="3" customWidth="1"/>
    <col min="11268" max="11268" width="29.7109375" style="3" customWidth="1"/>
    <col min="11269" max="11269" width="13.7109375" style="3" customWidth="1"/>
    <col min="11270" max="11270" width="29.7109375" style="3" customWidth="1"/>
    <col min="11271" max="11271" width="13.7109375" style="3" customWidth="1"/>
    <col min="11272" max="11272" width="29.7109375" style="3" customWidth="1"/>
    <col min="11273" max="11273" width="13.7109375" style="3" customWidth="1"/>
    <col min="11274" max="11274" width="3.7109375" style="3" customWidth="1"/>
    <col min="11275" max="11278" width="11.42578125" style="3" customWidth="1"/>
    <col min="11279" max="11520" width="11.42578125" style="3"/>
    <col min="11521" max="11521" width="4.28515625" style="3" customWidth="1"/>
    <col min="11522" max="11522" width="60.28515625" style="3" customWidth="1"/>
    <col min="11523" max="11523" width="29.5703125" style="3" customWidth="1"/>
    <col min="11524" max="11524" width="29.7109375" style="3" customWidth="1"/>
    <col min="11525" max="11525" width="13.7109375" style="3" customWidth="1"/>
    <col min="11526" max="11526" width="29.7109375" style="3" customWidth="1"/>
    <col min="11527" max="11527" width="13.7109375" style="3" customWidth="1"/>
    <col min="11528" max="11528" width="29.7109375" style="3" customWidth="1"/>
    <col min="11529" max="11529" width="13.7109375" style="3" customWidth="1"/>
    <col min="11530" max="11530" width="3.7109375" style="3" customWidth="1"/>
    <col min="11531" max="11534" width="11.42578125" style="3" customWidth="1"/>
    <col min="11535" max="11776" width="11.42578125" style="3"/>
    <col min="11777" max="11777" width="4.28515625" style="3" customWidth="1"/>
    <col min="11778" max="11778" width="60.28515625" style="3" customWidth="1"/>
    <col min="11779" max="11779" width="29.5703125" style="3" customWidth="1"/>
    <col min="11780" max="11780" width="29.7109375" style="3" customWidth="1"/>
    <col min="11781" max="11781" width="13.7109375" style="3" customWidth="1"/>
    <col min="11782" max="11782" width="29.7109375" style="3" customWidth="1"/>
    <col min="11783" max="11783" width="13.7109375" style="3" customWidth="1"/>
    <col min="11784" max="11784" width="29.7109375" style="3" customWidth="1"/>
    <col min="11785" max="11785" width="13.7109375" style="3" customWidth="1"/>
    <col min="11786" max="11786" width="3.7109375" style="3" customWidth="1"/>
    <col min="11787" max="11790" width="11.42578125" style="3" customWidth="1"/>
    <col min="11791" max="12032" width="11.42578125" style="3"/>
    <col min="12033" max="12033" width="4.28515625" style="3" customWidth="1"/>
    <col min="12034" max="12034" width="60.28515625" style="3" customWidth="1"/>
    <col min="12035" max="12035" width="29.5703125" style="3" customWidth="1"/>
    <col min="12036" max="12036" width="29.7109375" style="3" customWidth="1"/>
    <col min="12037" max="12037" width="13.7109375" style="3" customWidth="1"/>
    <col min="12038" max="12038" width="29.7109375" style="3" customWidth="1"/>
    <col min="12039" max="12039" width="13.7109375" style="3" customWidth="1"/>
    <col min="12040" max="12040" width="29.7109375" style="3" customWidth="1"/>
    <col min="12041" max="12041" width="13.7109375" style="3" customWidth="1"/>
    <col min="12042" max="12042" width="3.7109375" style="3" customWidth="1"/>
    <col min="12043" max="12046" width="11.42578125" style="3" customWidth="1"/>
    <col min="12047" max="12288" width="11.42578125" style="3"/>
    <col min="12289" max="12289" width="4.28515625" style="3" customWidth="1"/>
    <col min="12290" max="12290" width="60.28515625" style="3" customWidth="1"/>
    <col min="12291" max="12291" width="29.5703125" style="3" customWidth="1"/>
    <col min="12292" max="12292" width="29.7109375" style="3" customWidth="1"/>
    <col min="12293" max="12293" width="13.7109375" style="3" customWidth="1"/>
    <col min="12294" max="12294" width="29.7109375" style="3" customWidth="1"/>
    <col min="12295" max="12295" width="13.7109375" style="3" customWidth="1"/>
    <col min="12296" max="12296" width="29.7109375" style="3" customWidth="1"/>
    <col min="12297" max="12297" width="13.7109375" style="3" customWidth="1"/>
    <col min="12298" max="12298" width="3.7109375" style="3" customWidth="1"/>
    <col min="12299" max="12302" width="11.42578125" style="3" customWidth="1"/>
    <col min="12303" max="12544" width="11.42578125" style="3"/>
    <col min="12545" max="12545" width="4.28515625" style="3" customWidth="1"/>
    <col min="12546" max="12546" width="60.28515625" style="3" customWidth="1"/>
    <col min="12547" max="12547" width="29.5703125" style="3" customWidth="1"/>
    <col min="12548" max="12548" width="29.7109375" style="3" customWidth="1"/>
    <col min="12549" max="12549" width="13.7109375" style="3" customWidth="1"/>
    <col min="12550" max="12550" width="29.7109375" style="3" customWidth="1"/>
    <col min="12551" max="12551" width="13.7109375" style="3" customWidth="1"/>
    <col min="12552" max="12552" width="29.7109375" style="3" customWidth="1"/>
    <col min="12553" max="12553" width="13.7109375" style="3" customWidth="1"/>
    <col min="12554" max="12554" width="3.7109375" style="3" customWidth="1"/>
    <col min="12555" max="12558" width="11.42578125" style="3" customWidth="1"/>
    <col min="12559" max="12800" width="11.42578125" style="3"/>
    <col min="12801" max="12801" width="4.28515625" style="3" customWidth="1"/>
    <col min="12802" max="12802" width="60.28515625" style="3" customWidth="1"/>
    <col min="12803" max="12803" width="29.5703125" style="3" customWidth="1"/>
    <col min="12804" max="12804" width="29.7109375" style="3" customWidth="1"/>
    <col min="12805" max="12805" width="13.7109375" style="3" customWidth="1"/>
    <col min="12806" max="12806" width="29.7109375" style="3" customWidth="1"/>
    <col min="12807" max="12807" width="13.7109375" style="3" customWidth="1"/>
    <col min="12808" max="12808" width="29.7109375" style="3" customWidth="1"/>
    <col min="12809" max="12809" width="13.7109375" style="3" customWidth="1"/>
    <col min="12810" max="12810" width="3.7109375" style="3" customWidth="1"/>
    <col min="12811" max="12814" width="11.42578125" style="3" customWidth="1"/>
    <col min="12815" max="13056" width="11.42578125" style="3"/>
    <col min="13057" max="13057" width="4.28515625" style="3" customWidth="1"/>
    <col min="13058" max="13058" width="60.28515625" style="3" customWidth="1"/>
    <col min="13059" max="13059" width="29.5703125" style="3" customWidth="1"/>
    <col min="13060" max="13060" width="29.7109375" style="3" customWidth="1"/>
    <col min="13061" max="13061" width="13.7109375" style="3" customWidth="1"/>
    <col min="13062" max="13062" width="29.7109375" style="3" customWidth="1"/>
    <col min="13063" max="13063" width="13.7109375" style="3" customWidth="1"/>
    <col min="13064" max="13064" width="29.7109375" style="3" customWidth="1"/>
    <col min="13065" max="13065" width="13.7109375" style="3" customWidth="1"/>
    <col min="13066" max="13066" width="3.7109375" style="3" customWidth="1"/>
    <col min="13067" max="13070" width="11.42578125" style="3" customWidth="1"/>
    <col min="13071" max="13312" width="11.42578125" style="3"/>
    <col min="13313" max="13313" width="4.28515625" style="3" customWidth="1"/>
    <col min="13314" max="13314" width="60.28515625" style="3" customWidth="1"/>
    <col min="13315" max="13315" width="29.5703125" style="3" customWidth="1"/>
    <col min="13316" max="13316" width="29.7109375" style="3" customWidth="1"/>
    <col min="13317" max="13317" width="13.7109375" style="3" customWidth="1"/>
    <col min="13318" max="13318" width="29.7109375" style="3" customWidth="1"/>
    <col min="13319" max="13319" width="13.7109375" style="3" customWidth="1"/>
    <col min="13320" max="13320" width="29.7109375" style="3" customWidth="1"/>
    <col min="13321" max="13321" width="13.7109375" style="3" customWidth="1"/>
    <col min="13322" max="13322" width="3.7109375" style="3" customWidth="1"/>
    <col min="13323" max="13326" width="11.42578125" style="3" customWidth="1"/>
    <col min="13327" max="13568" width="11.42578125" style="3"/>
    <col min="13569" max="13569" width="4.28515625" style="3" customWidth="1"/>
    <col min="13570" max="13570" width="60.28515625" style="3" customWidth="1"/>
    <col min="13571" max="13571" width="29.5703125" style="3" customWidth="1"/>
    <col min="13572" max="13572" width="29.7109375" style="3" customWidth="1"/>
    <col min="13573" max="13573" width="13.7109375" style="3" customWidth="1"/>
    <col min="13574" max="13574" width="29.7109375" style="3" customWidth="1"/>
    <col min="13575" max="13575" width="13.7109375" style="3" customWidth="1"/>
    <col min="13576" max="13576" width="29.7109375" style="3" customWidth="1"/>
    <col min="13577" max="13577" width="13.7109375" style="3" customWidth="1"/>
    <col min="13578" max="13578" width="3.7109375" style="3" customWidth="1"/>
    <col min="13579" max="13582" width="11.42578125" style="3" customWidth="1"/>
    <col min="13583" max="13824" width="11.42578125" style="3"/>
    <col min="13825" max="13825" width="4.28515625" style="3" customWidth="1"/>
    <col min="13826" max="13826" width="60.28515625" style="3" customWidth="1"/>
    <col min="13827" max="13827" width="29.5703125" style="3" customWidth="1"/>
    <col min="13828" max="13828" width="29.7109375" style="3" customWidth="1"/>
    <col min="13829" max="13829" width="13.7109375" style="3" customWidth="1"/>
    <col min="13830" max="13830" width="29.7109375" style="3" customWidth="1"/>
    <col min="13831" max="13831" width="13.7109375" style="3" customWidth="1"/>
    <col min="13832" max="13832" width="29.7109375" style="3" customWidth="1"/>
    <col min="13833" max="13833" width="13.7109375" style="3" customWidth="1"/>
    <col min="13834" max="13834" width="3.7109375" style="3" customWidth="1"/>
    <col min="13835" max="13838" width="11.42578125" style="3" customWidth="1"/>
    <col min="13839" max="14080" width="11.42578125" style="3"/>
    <col min="14081" max="14081" width="4.28515625" style="3" customWidth="1"/>
    <col min="14082" max="14082" width="60.28515625" style="3" customWidth="1"/>
    <col min="14083" max="14083" width="29.5703125" style="3" customWidth="1"/>
    <col min="14084" max="14084" width="29.7109375" style="3" customWidth="1"/>
    <col min="14085" max="14085" width="13.7109375" style="3" customWidth="1"/>
    <col min="14086" max="14086" width="29.7109375" style="3" customWidth="1"/>
    <col min="14087" max="14087" width="13.7109375" style="3" customWidth="1"/>
    <col min="14088" max="14088" width="29.7109375" style="3" customWidth="1"/>
    <col min="14089" max="14089" width="13.7109375" style="3" customWidth="1"/>
    <col min="14090" max="14090" width="3.7109375" style="3" customWidth="1"/>
    <col min="14091" max="14094" width="11.42578125" style="3" customWidth="1"/>
    <col min="14095" max="14336" width="11.42578125" style="3"/>
    <col min="14337" max="14337" width="4.28515625" style="3" customWidth="1"/>
    <col min="14338" max="14338" width="60.28515625" style="3" customWidth="1"/>
    <col min="14339" max="14339" width="29.5703125" style="3" customWidth="1"/>
    <col min="14340" max="14340" width="29.7109375" style="3" customWidth="1"/>
    <col min="14341" max="14341" width="13.7109375" style="3" customWidth="1"/>
    <col min="14342" max="14342" width="29.7109375" style="3" customWidth="1"/>
    <col min="14343" max="14343" width="13.7109375" style="3" customWidth="1"/>
    <col min="14344" max="14344" width="29.7109375" style="3" customWidth="1"/>
    <col min="14345" max="14345" width="13.7109375" style="3" customWidth="1"/>
    <col min="14346" max="14346" width="3.7109375" style="3" customWidth="1"/>
    <col min="14347" max="14350" width="11.42578125" style="3" customWidth="1"/>
    <col min="14351" max="14592" width="11.42578125" style="3"/>
    <col min="14593" max="14593" width="4.28515625" style="3" customWidth="1"/>
    <col min="14594" max="14594" width="60.28515625" style="3" customWidth="1"/>
    <col min="14595" max="14595" width="29.5703125" style="3" customWidth="1"/>
    <col min="14596" max="14596" width="29.7109375" style="3" customWidth="1"/>
    <col min="14597" max="14597" width="13.7109375" style="3" customWidth="1"/>
    <col min="14598" max="14598" width="29.7109375" style="3" customWidth="1"/>
    <col min="14599" max="14599" width="13.7109375" style="3" customWidth="1"/>
    <col min="14600" max="14600" width="29.7109375" style="3" customWidth="1"/>
    <col min="14601" max="14601" width="13.7109375" style="3" customWidth="1"/>
    <col min="14602" max="14602" width="3.7109375" style="3" customWidth="1"/>
    <col min="14603" max="14606" width="11.42578125" style="3" customWidth="1"/>
    <col min="14607" max="14848" width="11.42578125" style="3"/>
    <col min="14849" max="14849" width="4.28515625" style="3" customWidth="1"/>
    <col min="14850" max="14850" width="60.28515625" style="3" customWidth="1"/>
    <col min="14851" max="14851" width="29.5703125" style="3" customWidth="1"/>
    <col min="14852" max="14852" width="29.7109375" style="3" customWidth="1"/>
    <col min="14853" max="14853" width="13.7109375" style="3" customWidth="1"/>
    <col min="14854" max="14854" width="29.7109375" style="3" customWidth="1"/>
    <col min="14855" max="14855" width="13.7109375" style="3" customWidth="1"/>
    <col min="14856" max="14856" width="29.7109375" style="3" customWidth="1"/>
    <col min="14857" max="14857" width="13.7109375" style="3" customWidth="1"/>
    <col min="14858" max="14858" width="3.7109375" style="3" customWidth="1"/>
    <col min="14859" max="14862" width="11.42578125" style="3" customWidth="1"/>
    <col min="14863" max="15104" width="11.42578125" style="3"/>
    <col min="15105" max="15105" width="4.28515625" style="3" customWidth="1"/>
    <col min="15106" max="15106" width="60.28515625" style="3" customWidth="1"/>
    <col min="15107" max="15107" width="29.5703125" style="3" customWidth="1"/>
    <col min="15108" max="15108" width="29.7109375" style="3" customWidth="1"/>
    <col min="15109" max="15109" width="13.7109375" style="3" customWidth="1"/>
    <col min="15110" max="15110" width="29.7109375" style="3" customWidth="1"/>
    <col min="15111" max="15111" width="13.7109375" style="3" customWidth="1"/>
    <col min="15112" max="15112" width="29.7109375" style="3" customWidth="1"/>
    <col min="15113" max="15113" width="13.7109375" style="3" customWidth="1"/>
    <col min="15114" max="15114" width="3.7109375" style="3" customWidth="1"/>
    <col min="15115" max="15118" width="11.42578125" style="3" customWidth="1"/>
    <col min="15119" max="15360" width="11.42578125" style="3"/>
    <col min="15361" max="15361" width="4.28515625" style="3" customWidth="1"/>
    <col min="15362" max="15362" width="60.28515625" style="3" customWidth="1"/>
    <col min="15363" max="15363" width="29.5703125" style="3" customWidth="1"/>
    <col min="15364" max="15364" width="29.7109375" style="3" customWidth="1"/>
    <col min="15365" max="15365" width="13.7109375" style="3" customWidth="1"/>
    <col min="15366" max="15366" width="29.7109375" style="3" customWidth="1"/>
    <col min="15367" max="15367" width="13.7109375" style="3" customWidth="1"/>
    <col min="15368" max="15368" width="29.7109375" style="3" customWidth="1"/>
    <col min="15369" max="15369" width="13.7109375" style="3" customWidth="1"/>
    <col min="15370" max="15370" width="3.7109375" style="3" customWidth="1"/>
    <col min="15371" max="15374" width="11.42578125" style="3" customWidth="1"/>
    <col min="15375" max="15616" width="11.42578125" style="3"/>
    <col min="15617" max="15617" width="4.28515625" style="3" customWidth="1"/>
    <col min="15618" max="15618" width="60.28515625" style="3" customWidth="1"/>
    <col min="15619" max="15619" width="29.5703125" style="3" customWidth="1"/>
    <col min="15620" max="15620" width="29.7109375" style="3" customWidth="1"/>
    <col min="15621" max="15621" width="13.7109375" style="3" customWidth="1"/>
    <col min="15622" max="15622" width="29.7109375" style="3" customWidth="1"/>
    <col min="15623" max="15623" width="13.7109375" style="3" customWidth="1"/>
    <col min="15624" max="15624" width="29.7109375" style="3" customWidth="1"/>
    <col min="15625" max="15625" width="13.7109375" style="3" customWidth="1"/>
    <col min="15626" max="15626" width="3.7109375" style="3" customWidth="1"/>
    <col min="15627" max="15630" width="11.42578125" style="3" customWidth="1"/>
    <col min="15631" max="15872" width="11.42578125" style="3"/>
    <col min="15873" max="15873" width="4.28515625" style="3" customWidth="1"/>
    <col min="15874" max="15874" width="60.28515625" style="3" customWidth="1"/>
    <col min="15875" max="15875" width="29.5703125" style="3" customWidth="1"/>
    <col min="15876" max="15876" width="29.7109375" style="3" customWidth="1"/>
    <col min="15877" max="15877" width="13.7109375" style="3" customWidth="1"/>
    <col min="15878" max="15878" width="29.7109375" style="3" customWidth="1"/>
    <col min="15879" max="15879" width="13.7109375" style="3" customWidth="1"/>
    <col min="15880" max="15880" width="29.7109375" style="3" customWidth="1"/>
    <col min="15881" max="15881" width="13.7109375" style="3" customWidth="1"/>
    <col min="15882" max="15882" width="3.7109375" style="3" customWidth="1"/>
    <col min="15883" max="15886" width="11.42578125" style="3" customWidth="1"/>
    <col min="15887" max="16128" width="11.42578125" style="3"/>
    <col min="16129" max="16129" width="4.28515625" style="3" customWidth="1"/>
    <col min="16130" max="16130" width="60.28515625" style="3" customWidth="1"/>
    <col min="16131" max="16131" width="29.5703125" style="3" customWidth="1"/>
    <col min="16132" max="16132" width="29.7109375" style="3" customWidth="1"/>
    <col min="16133" max="16133" width="13.7109375" style="3" customWidth="1"/>
    <col min="16134" max="16134" width="29.7109375" style="3" customWidth="1"/>
    <col min="16135" max="16135" width="13.7109375" style="3" customWidth="1"/>
    <col min="16136" max="16136" width="29.7109375" style="3" customWidth="1"/>
    <col min="16137" max="16137" width="13.7109375" style="3" customWidth="1"/>
    <col min="16138" max="16138" width="3.7109375" style="3" customWidth="1"/>
    <col min="16139" max="16142" width="11.42578125" style="3" customWidth="1"/>
    <col min="16143" max="16384" width="11.42578125" style="3"/>
  </cols>
  <sheetData>
    <row r="1" spans="1:14" x14ac:dyDescent="0.25">
      <c r="A1" s="4"/>
      <c r="B1" s="5"/>
      <c r="C1" s="5"/>
      <c r="D1" s="5"/>
      <c r="E1" s="5"/>
      <c r="F1" s="5"/>
      <c r="G1" s="5"/>
      <c r="H1" s="5"/>
      <c r="I1" s="5"/>
      <c r="J1" s="6"/>
    </row>
    <row r="2" spans="1:14" x14ac:dyDescent="0.25">
      <c r="A2" s="7"/>
      <c r="J2" s="8"/>
    </row>
    <row r="3" spans="1:14" x14ac:dyDescent="0.25">
      <c r="A3" s="7"/>
      <c r="J3" s="8"/>
    </row>
    <row r="4" spans="1:14" ht="19.5" x14ac:dyDescent="0.25">
      <c r="A4" s="7"/>
      <c r="E4" s="9"/>
      <c r="F4" s="9"/>
      <c r="G4" s="9"/>
      <c r="H4" s="85">
        <v>31</v>
      </c>
      <c r="I4" s="9"/>
      <c r="J4" s="8"/>
    </row>
    <row r="5" spans="1:14" x14ac:dyDescent="0.25">
      <c r="A5" s="7"/>
      <c r="H5" s="86"/>
      <c r="J5" s="8"/>
    </row>
    <row r="6" spans="1:14" ht="25.5" x14ac:dyDescent="0.35">
      <c r="A6" s="7"/>
      <c r="B6" s="15"/>
      <c r="C6" s="15"/>
      <c r="D6" s="15"/>
      <c r="E6" s="15"/>
      <c r="F6" s="111" t="s">
        <v>68</v>
      </c>
      <c r="G6" s="15"/>
      <c r="H6" s="87"/>
      <c r="I6" s="15"/>
      <c r="J6" s="14"/>
      <c r="K6" s="15"/>
      <c r="L6" s="15"/>
      <c r="M6" s="15"/>
      <c r="N6" s="15"/>
    </row>
    <row r="7" spans="1:14" ht="18.75" x14ac:dyDescent="0.3">
      <c r="A7" s="7"/>
      <c r="B7" s="15"/>
      <c r="C7" s="15"/>
      <c r="D7" s="15"/>
      <c r="E7" s="15"/>
      <c r="F7" s="110" t="s">
        <v>83</v>
      </c>
      <c r="G7" s="110"/>
      <c r="H7" s="11">
        <v>41974</v>
      </c>
      <c r="I7" s="15"/>
      <c r="J7" s="14"/>
      <c r="K7" s="15"/>
      <c r="L7" s="15"/>
      <c r="M7" s="15"/>
      <c r="N7" s="15"/>
    </row>
    <row r="8" spans="1:14" ht="16.5" x14ac:dyDescent="0.3">
      <c r="A8" s="7"/>
      <c r="B8" s="15"/>
      <c r="C8" s="15"/>
      <c r="D8" s="15"/>
      <c r="E8" s="15"/>
      <c r="F8" s="15"/>
      <c r="G8" s="15"/>
      <c r="H8" s="15"/>
      <c r="I8" s="15"/>
      <c r="J8" s="14"/>
      <c r="K8" s="15"/>
      <c r="L8" s="15"/>
      <c r="M8" s="15"/>
      <c r="N8" s="15"/>
    </row>
    <row r="9" spans="1:14" ht="16.5" x14ac:dyDescent="0.3">
      <c r="A9" s="7"/>
      <c r="B9" s="12" t="str">
        <f>+[2]Total!A13</f>
        <v>SUPERINTENDENCIA DE NOTARIADO Y REGISTRO</v>
      </c>
      <c r="C9" s="13"/>
      <c r="D9" s="13"/>
      <c r="E9" s="13"/>
      <c r="F9" s="13"/>
      <c r="G9" s="13"/>
      <c r="H9" s="13"/>
      <c r="I9" s="13"/>
      <c r="J9" s="14"/>
      <c r="K9" s="15"/>
      <c r="L9" s="15"/>
      <c r="M9" s="15"/>
      <c r="N9" s="15"/>
    </row>
    <row r="10" spans="1:14" ht="16.5" x14ac:dyDescent="0.3">
      <c r="A10" s="7"/>
      <c r="B10" s="15"/>
      <c r="C10" s="15"/>
      <c r="D10" s="15"/>
      <c r="E10" s="15"/>
      <c r="F10" s="15"/>
      <c r="G10" s="15"/>
      <c r="H10" s="15"/>
      <c r="I10" s="15"/>
      <c r="J10" s="14"/>
      <c r="K10" s="15"/>
      <c r="L10" s="15"/>
      <c r="M10" s="15"/>
      <c r="N10" s="15"/>
    </row>
    <row r="11" spans="1:14" ht="16.5" x14ac:dyDescent="0.3">
      <c r="A11" s="7"/>
      <c r="B11" s="16" t="s">
        <v>3</v>
      </c>
      <c r="C11" s="16" t="s">
        <v>4</v>
      </c>
      <c r="D11" s="16" t="s">
        <v>5</v>
      </c>
      <c r="E11" s="16" t="s">
        <v>6</v>
      </c>
      <c r="F11" s="16" t="s">
        <v>7</v>
      </c>
      <c r="G11" s="16" t="s">
        <v>6</v>
      </c>
      <c r="H11" s="16" t="s">
        <v>8</v>
      </c>
      <c r="I11" s="16" t="s">
        <v>6</v>
      </c>
      <c r="J11" s="14"/>
      <c r="K11" s="15"/>
      <c r="L11" s="15"/>
      <c r="M11" s="15"/>
      <c r="N11" s="15"/>
    </row>
    <row r="12" spans="1:14" ht="16.5" x14ac:dyDescent="0.3">
      <c r="A12" s="7"/>
      <c r="B12" s="15"/>
      <c r="C12" s="15"/>
      <c r="D12" s="15"/>
      <c r="E12" s="15"/>
      <c r="F12" s="15"/>
      <c r="G12" s="15"/>
      <c r="H12" s="15"/>
      <c r="I12" s="15"/>
      <c r="J12" s="14"/>
      <c r="K12" s="15"/>
      <c r="L12" s="15"/>
      <c r="M12" s="15"/>
      <c r="N12" s="15"/>
    </row>
    <row r="13" spans="1:14" ht="18.75" x14ac:dyDescent="0.3">
      <c r="A13" s="7"/>
      <c r="B13" s="17" t="s">
        <v>9</v>
      </c>
      <c r="C13" s="18">
        <f>+C14+C15+C16</f>
        <v>352945941521</v>
      </c>
      <c r="D13" s="18">
        <f>+D14+D15+D16</f>
        <v>277088591614.65002</v>
      </c>
      <c r="E13" s="19">
        <f>IF(D13&lt;&gt;0,+D13/$C$13,0)</f>
        <v>0.78507374364627303</v>
      </c>
      <c r="F13" s="18">
        <f>+F14+F15+F16</f>
        <v>275544640713.83997</v>
      </c>
      <c r="G13" s="19">
        <f>IF(F13&lt;&gt;0,+F13/$C$13,0)</f>
        <v>0.78069927515357274</v>
      </c>
      <c r="H13" s="18">
        <f>+H14+H15+H16</f>
        <v>247072461374.75003</v>
      </c>
      <c r="I13" s="19">
        <f>IF(H13&lt;&gt;0,+H13/$C$13,0)</f>
        <v>0.70002918948438853</v>
      </c>
      <c r="J13" s="14"/>
      <c r="K13" s="15"/>
      <c r="L13" s="15"/>
      <c r="M13" s="15"/>
      <c r="N13" s="15"/>
    </row>
    <row r="14" spans="1:14" ht="16.5" x14ac:dyDescent="0.3">
      <c r="A14" s="7"/>
      <c r="B14" s="20" t="s">
        <v>10</v>
      </c>
      <c r="C14" s="21">
        <v>123072650307</v>
      </c>
      <c r="D14" s="21">
        <v>83208284787.850006</v>
      </c>
      <c r="E14" s="22">
        <v>0.52965620923377821</v>
      </c>
      <c r="F14" s="21">
        <v>83155350775.850006</v>
      </c>
      <c r="G14" s="22">
        <v>0.52853046250544833</v>
      </c>
      <c r="H14" s="21">
        <v>83101061909.51001</v>
      </c>
      <c r="I14" s="22">
        <f>+H14/C14</f>
        <v>0.67521956910993308</v>
      </c>
      <c r="J14" s="14"/>
      <c r="K14" s="15"/>
      <c r="L14" s="15"/>
      <c r="M14" s="15"/>
      <c r="N14" s="15"/>
    </row>
    <row r="15" spans="1:14" ht="16.5" x14ac:dyDescent="0.3">
      <c r="A15" s="7"/>
      <c r="B15" s="20" t="s">
        <v>11</v>
      </c>
      <c r="C15" s="21">
        <v>32772373492</v>
      </c>
      <c r="D15" s="21">
        <v>32153604027.950001</v>
      </c>
      <c r="E15" s="22">
        <v>0.87366960388753523</v>
      </c>
      <c r="F15" s="21">
        <v>31227447237.709999</v>
      </c>
      <c r="G15" s="22">
        <v>0.68403624148804143</v>
      </c>
      <c r="H15" s="21">
        <v>30067954651.91</v>
      </c>
      <c r="I15" s="22">
        <f t="shared" ref="I15:I16" si="0">+H15/C15</f>
        <v>0.91747870074927074</v>
      </c>
      <c r="J15" s="14"/>
      <c r="K15" s="15"/>
      <c r="L15" s="15"/>
      <c r="M15" s="15"/>
      <c r="N15" s="15"/>
    </row>
    <row r="16" spans="1:14" ht="16.5" x14ac:dyDescent="0.3">
      <c r="A16" s="7"/>
      <c r="B16" s="20" t="s">
        <v>12</v>
      </c>
      <c r="C16" s="21">
        <v>197100917722</v>
      </c>
      <c r="D16" s="21">
        <v>161726702798.85001</v>
      </c>
      <c r="E16" s="22">
        <v>0.66429304484438501</v>
      </c>
      <c r="F16" s="21">
        <v>161161842700.28</v>
      </c>
      <c r="G16" s="22">
        <v>0.53879613737240595</v>
      </c>
      <c r="H16" s="21">
        <v>133903444813.33002</v>
      </c>
      <c r="I16" s="22">
        <f t="shared" si="0"/>
        <v>0.6793648977433655</v>
      </c>
      <c r="J16" s="14"/>
      <c r="K16" s="15"/>
      <c r="L16" s="15"/>
      <c r="M16" s="15"/>
      <c r="N16" s="15"/>
    </row>
    <row r="17" spans="1:14" ht="16.5" x14ac:dyDescent="0.3">
      <c r="A17" s="7"/>
      <c r="B17" s="15"/>
      <c r="C17" s="15"/>
      <c r="D17" s="15"/>
      <c r="E17" s="15"/>
      <c r="F17" s="15"/>
      <c r="G17" s="15"/>
      <c r="H17" s="15"/>
      <c r="I17" s="15"/>
      <c r="J17" s="14"/>
      <c r="K17" s="15"/>
      <c r="L17" s="15"/>
      <c r="M17" s="15"/>
      <c r="N17" s="15"/>
    </row>
    <row r="18" spans="1:14" ht="16.5" x14ac:dyDescent="0.3">
      <c r="A18" s="7"/>
      <c r="B18" s="15"/>
      <c r="C18" s="15"/>
      <c r="D18" s="15"/>
      <c r="E18" s="15"/>
      <c r="F18" s="15"/>
      <c r="G18" s="15"/>
      <c r="H18" s="15"/>
      <c r="I18" s="15"/>
      <c r="J18" s="14"/>
      <c r="K18" s="15"/>
      <c r="L18" s="15"/>
      <c r="M18" s="15"/>
      <c r="N18" s="15"/>
    </row>
    <row r="19" spans="1:14" ht="18.75" x14ac:dyDescent="0.3">
      <c r="A19" s="7"/>
      <c r="B19" s="17" t="s">
        <v>13</v>
      </c>
      <c r="C19" s="24">
        <v>374801122919</v>
      </c>
      <c r="D19" s="24">
        <v>332062594557.02002</v>
      </c>
      <c r="E19" s="19">
        <v>0.90007244870436487</v>
      </c>
      <c r="F19" s="24">
        <v>319662671733.63</v>
      </c>
      <c r="G19" s="19">
        <v>0.64797770905648056</v>
      </c>
      <c r="H19" s="24">
        <v>308401025487.46997</v>
      </c>
      <c r="I19" s="19">
        <f>+H19/C19</f>
        <v>0.8228391182118201</v>
      </c>
      <c r="J19" s="14"/>
      <c r="K19" s="15"/>
      <c r="L19" s="15"/>
      <c r="M19" s="15"/>
      <c r="N19" s="15"/>
    </row>
    <row r="20" spans="1:14" ht="16.5" x14ac:dyDescent="0.3">
      <c r="A20" s="7"/>
      <c r="B20" s="15"/>
      <c r="C20" s="15"/>
      <c r="D20" s="15"/>
      <c r="E20" s="15"/>
      <c r="F20" s="15"/>
      <c r="G20" s="15"/>
      <c r="H20" s="15"/>
      <c r="I20" s="15"/>
      <c r="J20" s="14"/>
      <c r="K20" s="15"/>
      <c r="L20" s="15"/>
      <c r="M20" s="15"/>
      <c r="N20" s="15"/>
    </row>
    <row r="21" spans="1:14" ht="20.25" x14ac:dyDescent="0.3">
      <c r="A21" s="7"/>
      <c r="B21" s="25" t="s">
        <v>14</v>
      </c>
      <c r="C21" s="26">
        <f>+C19+C13</f>
        <v>727747064440</v>
      </c>
      <c r="D21" s="26">
        <f>+D19+D13</f>
        <v>609151186171.67004</v>
      </c>
      <c r="E21" s="27">
        <f>IF(D21&lt;&gt;0,+D21/$C$21,0)</f>
        <v>0.83703695409669665</v>
      </c>
      <c r="F21" s="26">
        <f>+F19+F13</f>
        <v>595207312447.46997</v>
      </c>
      <c r="G21" s="27">
        <f>IF(F21&lt;&gt;0,+F21/$C$21,0)</f>
        <v>0.81787662435365627</v>
      </c>
      <c r="H21" s="26">
        <f>+H19+H13</f>
        <v>555473486862.21997</v>
      </c>
      <c r="I21" s="27">
        <f>IF(H21&lt;&gt;0,+H21/$C$21,0)</f>
        <v>0.76327822399346368</v>
      </c>
      <c r="J21" s="14"/>
      <c r="K21" s="15"/>
      <c r="L21" s="15"/>
      <c r="M21" s="15"/>
      <c r="N21" s="15"/>
    </row>
    <row r="22" spans="1:14" ht="16.5" x14ac:dyDescent="0.3">
      <c r="A22" s="7"/>
      <c r="B22" s="15"/>
      <c r="C22" s="15"/>
      <c r="D22" s="15"/>
      <c r="E22" s="15"/>
      <c r="F22" s="15"/>
      <c r="G22" s="15"/>
      <c r="H22" s="15"/>
      <c r="I22" s="15"/>
      <c r="J22" s="14"/>
      <c r="K22" s="15"/>
      <c r="L22" s="15"/>
      <c r="M22" s="15"/>
      <c r="N22" s="15"/>
    </row>
    <row r="23" spans="1:14" ht="16.5" x14ac:dyDescent="0.3">
      <c r="A23" s="7"/>
      <c r="B23" s="15"/>
      <c r="C23" s="15"/>
      <c r="D23" s="15"/>
      <c r="E23" s="15"/>
      <c r="F23" s="15"/>
      <c r="G23" s="15"/>
      <c r="H23" s="15"/>
      <c r="I23" s="15"/>
      <c r="J23" s="14"/>
      <c r="K23" s="15"/>
      <c r="L23" s="15"/>
      <c r="M23" s="15"/>
      <c r="N23" s="15"/>
    </row>
    <row r="24" spans="1:14" ht="16.5" x14ac:dyDescent="0.3">
      <c r="A24" s="7"/>
      <c r="B24" s="15"/>
      <c r="C24" s="15"/>
      <c r="D24" s="15"/>
      <c r="E24" s="15"/>
      <c r="F24" s="15"/>
      <c r="G24" s="15"/>
      <c r="H24" s="15"/>
      <c r="I24" s="15"/>
      <c r="J24" s="14"/>
      <c r="K24" s="15"/>
      <c r="L24" s="15"/>
      <c r="M24" s="15"/>
      <c r="N24" s="15"/>
    </row>
    <row r="25" spans="1:14" ht="16.5" x14ac:dyDescent="0.3">
      <c r="A25" s="7"/>
      <c r="B25" s="15"/>
      <c r="C25" s="15"/>
      <c r="D25" s="15"/>
      <c r="E25" s="15"/>
      <c r="F25" s="15"/>
      <c r="G25" s="15"/>
      <c r="H25" s="15"/>
      <c r="I25" s="15"/>
      <c r="J25" s="14"/>
      <c r="K25" s="15"/>
      <c r="L25" s="15"/>
      <c r="M25" s="15"/>
      <c r="N25" s="15"/>
    </row>
    <row r="26" spans="1:14" x14ac:dyDescent="0.25">
      <c r="A26" s="7"/>
      <c r="J26" s="8"/>
    </row>
    <row r="27" spans="1:14" ht="16.5" x14ac:dyDescent="0.3">
      <c r="A27" s="7"/>
      <c r="B27" s="12" t="str">
        <f>+[2]Total!A56</f>
        <v>INPEC</v>
      </c>
      <c r="C27" s="13"/>
      <c r="D27" s="13"/>
      <c r="E27" s="13"/>
      <c r="F27" s="13"/>
      <c r="G27" s="13"/>
      <c r="H27" s="13"/>
      <c r="I27" s="13"/>
      <c r="J27" s="14"/>
      <c r="K27" s="15"/>
      <c r="L27" s="15"/>
      <c r="M27" s="15"/>
      <c r="N27" s="15"/>
    </row>
    <row r="28" spans="1:14" ht="16.5" x14ac:dyDescent="0.3">
      <c r="A28" s="7"/>
      <c r="B28" s="15"/>
      <c r="C28" s="15"/>
      <c r="D28" s="15"/>
      <c r="E28" s="15"/>
      <c r="F28" s="15"/>
      <c r="G28" s="15"/>
      <c r="H28" s="15"/>
      <c r="I28" s="15"/>
      <c r="J28" s="14"/>
      <c r="K28" s="15"/>
      <c r="L28" s="15"/>
      <c r="M28" s="15"/>
      <c r="N28" s="15"/>
    </row>
    <row r="29" spans="1:14" ht="16.5" x14ac:dyDescent="0.3">
      <c r="A29" s="7"/>
      <c r="B29" s="16" t="s">
        <v>3</v>
      </c>
      <c r="C29" s="16" t="s">
        <v>4</v>
      </c>
      <c r="D29" s="16" t="s">
        <v>5</v>
      </c>
      <c r="E29" s="16" t="s">
        <v>6</v>
      </c>
      <c r="F29" s="16" t="s">
        <v>7</v>
      </c>
      <c r="G29" s="16" t="s">
        <v>6</v>
      </c>
      <c r="H29" s="16" t="s">
        <v>8</v>
      </c>
      <c r="I29" s="16" t="s">
        <v>6</v>
      </c>
      <c r="J29" s="14"/>
      <c r="K29" s="15"/>
      <c r="L29" s="15"/>
      <c r="M29" s="15"/>
      <c r="N29" s="15"/>
    </row>
    <row r="30" spans="1:14" ht="16.5" x14ac:dyDescent="0.3">
      <c r="A30" s="7"/>
      <c r="B30" s="15"/>
      <c r="C30" s="15"/>
      <c r="D30" s="15"/>
      <c r="E30" s="15"/>
      <c r="F30" s="15"/>
      <c r="G30" s="15"/>
      <c r="H30" s="15"/>
      <c r="I30" s="15"/>
      <c r="J30" s="14"/>
      <c r="K30" s="15"/>
      <c r="L30" s="15"/>
      <c r="M30" s="15"/>
      <c r="N30" s="15"/>
    </row>
    <row r="31" spans="1:14" ht="18.75" x14ac:dyDescent="0.3">
      <c r="A31" s="7"/>
      <c r="B31" s="17" t="s">
        <v>9</v>
      </c>
      <c r="C31" s="18">
        <f>+C32+C33+C34</f>
        <v>935995115725</v>
      </c>
      <c r="D31" s="18">
        <f>+D32+D33+D34</f>
        <v>785087632288.20947</v>
      </c>
      <c r="E31" s="19">
        <f>IF(D31&lt;&gt;0,+D31/$C$31,0)</f>
        <v>0.83877321483680911</v>
      </c>
      <c r="F31" s="18">
        <f>+F32+F33+F34</f>
        <v>727512406480.26001</v>
      </c>
      <c r="G31" s="19">
        <f>IF(F31&lt;&gt;0,+F31/$C$31,0)</f>
        <v>0.77726090046607332</v>
      </c>
      <c r="H31" s="18">
        <f>+H32+H33+H34</f>
        <v>713560941616.52991</v>
      </c>
      <c r="I31" s="19">
        <f>IF(H31&lt;&gt;0,+H31/$C$31,0)</f>
        <v>0.76235541150641817</v>
      </c>
      <c r="J31" s="14"/>
      <c r="K31" s="15"/>
      <c r="L31" s="15"/>
      <c r="M31" s="15"/>
      <c r="N31" s="15"/>
    </row>
    <row r="32" spans="1:14" ht="16.5" x14ac:dyDescent="0.3">
      <c r="A32" s="7"/>
      <c r="B32" s="20" t="s">
        <v>10</v>
      </c>
      <c r="C32" s="21">
        <v>630278990162</v>
      </c>
      <c r="D32" s="21">
        <v>540972232001.5</v>
      </c>
      <c r="E32" s="22">
        <v>0.85830598900727184</v>
      </c>
      <c r="F32" s="21">
        <v>508003245036.67999</v>
      </c>
      <c r="G32" s="22">
        <v>4.3941723331428593</v>
      </c>
      <c r="H32" s="21">
        <v>506718286468.67999</v>
      </c>
      <c r="I32" s="22">
        <v>4.3251370041362254</v>
      </c>
      <c r="J32" s="14"/>
      <c r="K32" s="15"/>
      <c r="L32" s="15"/>
      <c r="M32" s="15"/>
      <c r="N32" s="15"/>
    </row>
    <row r="33" spans="1:14" ht="16.5" x14ac:dyDescent="0.3">
      <c r="A33" s="7"/>
      <c r="B33" s="20" t="s">
        <v>11</v>
      </c>
      <c r="C33" s="21">
        <v>143606520287</v>
      </c>
      <c r="D33" s="21">
        <v>127848031948.4294</v>
      </c>
      <c r="E33" s="22">
        <v>0.89026620583050819</v>
      </c>
      <c r="F33" s="21">
        <v>116316524047.69</v>
      </c>
      <c r="G33" s="22">
        <v>0.80996687208372931</v>
      </c>
      <c r="H33" s="21">
        <v>108854098396.14</v>
      </c>
      <c r="I33" s="22">
        <v>0.75800247912555285</v>
      </c>
      <c r="J33" s="14"/>
      <c r="K33" s="15"/>
      <c r="L33" s="15"/>
      <c r="M33" s="15"/>
      <c r="N33" s="15"/>
    </row>
    <row r="34" spans="1:14" ht="16.5" x14ac:dyDescent="0.3">
      <c r="A34" s="7"/>
      <c r="B34" s="20" t="s">
        <v>12</v>
      </c>
      <c r="C34" s="21">
        <v>162109605276</v>
      </c>
      <c r="D34" s="21">
        <v>116267368338.27998</v>
      </c>
      <c r="E34" s="22">
        <v>0.7172145545621974</v>
      </c>
      <c r="F34" s="21">
        <v>103192637395.89</v>
      </c>
      <c r="G34" s="22">
        <v>0.63656090717264524</v>
      </c>
      <c r="H34" s="21">
        <v>97988556751.710007</v>
      </c>
      <c r="I34" s="22">
        <v>0.60445867217355453</v>
      </c>
      <c r="J34" s="14"/>
      <c r="K34" s="15"/>
      <c r="L34" s="15"/>
      <c r="M34" s="15"/>
      <c r="N34" s="15"/>
    </row>
    <row r="35" spans="1:14" ht="16.5" x14ac:dyDescent="0.3">
      <c r="A35" s="7"/>
      <c r="B35" s="15"/>
      <c r="C35" s="15"/>
      <c r="D35" s="15"/>
      <c r="E35" s="15"/>
      <c r="F35" s="23"/>
      <c r="G35" s="15"/>
      <c r="H35" s="23"/>
      <c r="I35" s="15"/>
      <c r="J35" s="14"/>
      <c r="K35" s="15"/>
      <c r="L35" s="15"/>
      <c r="M35" s="15"/>
      <c r="N35" s="15"/>
    </row>
    <row r="36" spans="1:14" ht="16.5" x14ac:dyDescent="0.3">
      <c r="A36" s="7"/>
      <c r="B36" s="15"/>
      <c r="C36" s="15"/>
      <c r="D36" s="15"/>
      <c r="E36" s="15"/>
      <c r="F36" s="23"/>
      <c r="G36" s="15"/>
      <c r="H36" s="23"/>
      <c r="I36" s="15"/>
      <c r="J36" s="14"/>
      <c r="K36" s="15"/>
      <c r="L36" s="15"/>
      <c r="M36" s="15"/>
      <c r="N36" s="15"/>
    </row>
    <row r="37" spans="1:14" ht="18.75" x14ac:dyDescent="0.3">
      <c r="A37" s="7"/>
      <c r="B37" s="17" t="s">
        <v>13</v>
      </c>
      <c r="C37" s="24">
        <v>3000000000</v>
      </c>
      <c r="D37" s="24">
        <v>2982604967</v>
      </c>
      <c r="E37" s="19">
        <v>0.99420165566666663</v>
      </c>
      <c r="F37" s="24">
        <v>2982604816.8000002</v>
      </c>
      <c r="G37" s="19">
        <v>0.45457015433333331</v>
      </c>
      <c r="H37" s="24">
        <v>1876451603</v>
      </c>
      <c r="I37" s="19">
        <v>0.32714019533333333</v>
      </c>
      <c r="J37" s="14"/>
      <c r="K37" s="15"/>
      <c r="L37" s="15"/>
      <c r="M37" s="15"/>
      <c r="N37" s="15"/>
    </row>
    <row r="38" spans="1:14" ht="16.5" x14ac:dyDescent="0.3">
      <c r="A38" s="7"/>
      <c r="B38" s="15"/>
      <c r="C38" s="15"/>
      <c r="D38" s="15"/>
      <c r="E38" s="15"/>
      <c r="F38" s="23"/>
      <c r="G38" s="15"/>
      <c r="H38" s="23"/>
      <c r="I38" s="15"/>
      <c r="J38" s="14"/>
      <c r="K38" s="15"/>
      <c r="L38" s="15"/>
      <c r="M38" s="15"/>
      <c r="N38" s="15"/>
    </row>
    <row r="39" spans="1:14" ht="20.25" x14ac:dyDescent="0.3">
      <c r="A39" s="7"/>
      <c r="B39" s="25" t="s">
        <v>14</v>
      </c>
      <c r="C39" s="26">
        <f>+C37+C31</f>
        <v>938995115725</v>
      </c>
      <c r="D39" s="26">
        <f>+D37+D31</f>
        <v>788070237255.20947</v>
      </c>
      <c r="E39" s="27">
        <f>IF(D39&lt;&gt;0,+D39/$C$39,0)</f>
        <v>0.83926979390807466</v>
      </c>
      <c r="F39" s="26">
        <f>+F37+F31</f>
        <v>730495011297.06006</v>
      </c>
      <c r="G39" s="27">
        <f>IF(F39&lt;&gt;0,+F39/$C$39,0)</f>
        <v>0.77795400536566517</v>
      </c>
      <c r="H39" s="26">
        <f>+H37+H31</f>
        <v>715437393219.52991</v>
      </c>
      <c r="I39" s="27">
        <f>IF(H39&lt;&gt;0,+H39/$C$39,0)</f>
        <v>0.76191811995437198</v>
      </c>
      <c r="J39" s="14"/>
      <c r="K39" s="15"/>
      <c r="L39" s="15"/>
      <c r="M39" s="15"/>
      <c r="N39" s="15"/>
    </row>
    <row r="40" spans="1:14" ht="16.5" x14ac:dyDescent="0.3">
      <c r="A40" s="7"/>
      <c r="B40" s="15"/>
      <c r="C40" s="15"/>
      <c r="D40" s="15"/>
      <c r="E40" s="15"/>
      <c r="F40" s="15"/>
      <c r="G40" s="15"/>
      <c r="H40" s="15"/>
      <c r="I40" s="15"/>
      <c r="J40" s="14"/>
      <c r="K40" s="15"/>
      <c r="L40" s="15"/>
      <c r="M40" s="15"/>
      <c r="N40" s="15"/>
    </row>
    <row r="41" spans="1:14" ht="16.5" x14ac:dyDescent="0.3">
      <c r="A41" s="7"/>
      <c r="B41" s="15"/>
      <c r="C41" s="15"/>
      <c r="D41" s="15"/>
      <c r="E41" s="15"/>
      <c r="F41" s="15"/>
      <c r="G41" s="15"/>
      <c r="H41" s="15"/>
      <c r="I41" s="15"/>
      <c r="J41" s="14"/>
      <c r="K41" s="15"/>
      <c r="L41" s="15"/>
      <c r="M41" s="15"/>
      <c r="N41" s="15"/>
    </row>
    <row r="42" spans="1:14" ht="16.5" x14ac:dyDescent="0.3">
      <c r="A42" s="7"/>
      <c r="B42" s="15"/>
      <c r="C42" s="15"/>
      <c r="D42" s="15"/>
      <c r="E42" s="15"/>
      <c r="F42" s="15"/>
      <c r="G42" s="15"/>
      <c r="H42" s="15"/>
      <c r="I42" s="15"/>
      <c r="J42" s="14"/>
      <c r="K42" s="15"/>
      <c r="L42" s="15"/>
      <c r="M42" s="15"/>
      <c r="N42" s="15"/>
    </row>
    <row r="43" spans="1:14" ht="16.5" x14ac:dyDescent="0.3">
      <c r="A43" s="7"/>
      <c r="B43" s="15"/>
      <c r="C43" s="15"/>
      <c r="D43" s="15"/>
      <c r="E43" s="15"/>
      <c r="F43" s="15"/>
      <c r="G43" s="15"/>
      <c r="H43" s="15"/>
      <c r="I43" s="15"/>
      <c r="J43" s="14"/>
      <c r="K43" s="15"/>
      <c r="L43" s="15"/>
      <c r="M43" s="15"/>
      <c r="N43" s="15"/>
    </row>
    <row r="44" spans="1:14" ht="17.25" thickBot="1" x14ac:dyDescent="0.35">
      <c r="A44" s="31"/>
      <c r="B44" s="45"/>
      <c r="C44" s="45"/>
      <c r="D44" s="45"/>
      <c r="E44" s="45"/>
      <c r="F44" s="45"/>
      <c r="G44" s="45"/>
      <c r="H44" s="45"/>
      <c r="I44" s="45"/>
      <c r="J44" s="46"/>
      <c r="K44" s="15"/>
      <c r="L44" s="15"/>
      <c r="M44" s="15"/>
      <c r="N44" s="15"/>
    </row>
    <row r="45" spans="1:14" x14ac:dyDescent="0.25">
      <c r="A45" s="5"/>
      <c r="B45" s="5"/>
      <c r="C45" s="5"/>
      <c r="D45" s="5"/>
      <c r="E45" s="5"/>
      <c r="F45" s="5"/>
      <c r="G45" s="5"/>
      <c r="H45" s="5"/>
      <c r="I45" s="96">
        <v>39</v>
      </c>
      <c r="J45" s="5"/>
    </row>
    <row r="46" spans="1:14" x14ac:dyDescent="0.25">
      <c r="I46" s="97"/>
    </row>
    <row r="47" spans="1:14" ht="16.5" x14ac:dyDescent="0.3">
      <c r="A47" s="7"/>
      <c r="B47" s="12" t="str">
        <f>+[2]Total!A98</f>
        <v>DNE EN LIQUIDACION</v>
      </c>
      <c r="C47" s="13"/>
      <c r="D47" s="13"/>
      <c r="E47" s="13"/>
      <c r="F47" s="13"/>
      <c r="G47" s="13"/>
      <c r="H47" s="13"/>
      <c r="I47" s="13"/>
      <c r="J47" s="14"/>
      <c r="K47" s="15"/>
      <c r="L47" s="15"/>
      <c r="M47" s="15"/>
      <c r="N47" s="15"/>
    </row>
    <row r="48" spans="1:14" ht="16.5" x14ac:dyDescent="0.3">
      <c r="A48" s="7"/>
      <c r="B48" s="15"/>
      <c r="C48" s="15"/>
      <c r="D48" s="15"/>
      <c r="E48" s="15"/>
      <c r="F48" s="15"/>
      <c r="G48" s="15"/>
      <c r="H48" s="15"/>
      <c r="I48" s="15"/>
      <c r="J48" s="14"/>
      <c r="K48" s="15"/>
      <c r="L48" s="15"/>
      <c r="M48" s="15"/>
      <c r="N48" s="15"/>
    </row>
    <row r="49" spans="1:14" ht="16.5" x14ac:dyDescent="0.3">
      <c r="A49" s="7"/>
      <c r="B49" s="16" t="s">
        <v>3</v>
      </c>
      <c r="C49" s="16" t="s">
        <v>4</v>
      </c>
      <c r="D49" s="16" t="s">
        <v>5</v>
      </c>
      <c r="E49" s="16" t="s">
        <v>6</v>
      </c>
      <c r="F49" s="16" t="s">
        <v>7</v>
      </c>
      <c r="G49" s="16" t="s">
        <v>6</v>
      </c>
      <c r="H49" s="16" t="s">
        <v>8</v>
      </c>
      <c r="I49" s="16" t="s">
        <v>6</v>
      </c>
      <c r="J49" s="14"/>
      <c r="K49" s="15"/>
      <c r="L49" s="15"/>
      <c r="M49" s="15"/>
      <c r="N49" s="15"/>
    </row>
    <row r="50" spans="1:14" ht="16.5" x14ac:dyDescent="0.3">
      <c r="A50" s="7"/>
      <c r="B50" s="15"/>
      <c r="C50" s="15"/>
      <c r="D50" s="15"/>
      <c r="E50" s="15"/>
      <c r="F50" s="15"/>
      <c r="G50" s="15"/>
      <c r="H50" s="15"/>
      <c r="I50" s="15"/>
      <c r="J50" s="14"/>
      <c r="K50" s="15"/>
      <c r="L50" s="15"/>
      <c r="M50" s="15"/>
      <c r="N50" s="15"/>
    </row>
    <row r="51" spans="1:14" ht="18.75" x14ac:dyDescent="0.3">
      <c r="A51" s="7"/>
      <c r="B51" s="17" t="s">
        <v>9</v>
      </c>
      <c r="C51" s="18">
        <f>+C52+C53+C54</f>
        <v>168946745677</v>
      </c>
      <c r="D51" s="18">
        <f>+D52+D53+D54</f>
        <v>154527376671.19</v>
      </c>
      <c r="E51" s="19">
        <f>IF(D51&lt;&gt;0,+D51/$C$51,0)</f>
        <v>0.91465139533745388</v>
      </c>
      <c r="F51" s="18">
        <f>+F52+F53+F54</f>
        <v>154527376671.19</v>
      </c>
      <c r="G51" s="19">
        <f>IF(F51&lt;&gt;0,+F51/$C$51,0)</f>
        <v>0.91465139533745388</v>
      </c>
      <c r="H51" s="18">
        <f>+H52+H53+H54</f>
        <v>154527376671.19</v>
      </c>
      <c r="I51" s="19">
        <f>IF(H51&lt;&gt;0,+H51/$C$51,0)</f>
        <v>0.91465139533745388</v>
      </c>
      <c r="J51" s="14"/>
      <c r="K51" s="15"/>
      <c r="L51" s="15"/>
      <c r="M51" s="15"/>
      <c r="N51" s="15"/>
    </row>
    <row r="52" spans="1:14" ht="16.5" x14ac:dyDescent="0.3">
      <c r="A52" s="7"/>
      <c r="B52" s="20" t="s">
        <v>10</v>
      </c>
      <c r="C52" s="21">
        <v>5180318436</v>
      </c>
      <c r="D52" s="21">
        <v>3120737360.6499996</v>
      </c>
      <c r="E52" s="22">
        <v>0.60242191656845079</v>
      </c>
      <c r="F52" s="21">
        <v>3120737360.6499996</v>
      </c>
      <c r="G52" s="22">
        <v>0.60242191656845079</v>
      </c>
      <c r="H52" s="21">
        <v>3120737360.6499996</v>
      </c>
      <c r="I52" s="22">
        <v>0.60242191656845079</v>
      </c>
      <c r="J52" s="14"/>
      <c r="K52" s="15"/>
      <c r="L52" s="15"/>
      <c r="M52" s="15"/>
      <c r="N52" s="15"/>
    </row>
    <row r="53" spans="1:14" ht="16.5" x14ac:dyDescent="0.3">
      <c r="A53" s="7"/>
      <c r="B53" s="20" t="s">
        <v>11</v>
      </c>
      <c r="C53" s="21">
        <v>1106109074</v>
      </c>
      <c r="D53" s="21">
        <v>494202384.01999998</v>
      </c>
      <c r="E53" s="22">
        <v>0.44679353567982755</v>
      </c>
      <c r="F53" s="21">
        <v>494202384.01999998</v>
      </c>
      <c r="G53" s="22">
        <v>0.44679353567982755</v>
      </c>
      <c r="H53" s="21">
        <v>494202384.01999998</v>
      </c>
      <c r="I53" s="22">
        <v>0.44679353567982755</v>
      </c>
      <c r="J53" s="14"/>
      <c r="K53" s="15"/>
      <c r="L53" s="15"/>
      <c r="M53" s="15"/>
      <c r="N53" s="15"/>
    </row>
    <row r="54" spans="1:14" ht="16.5" x14ac:dyDescent="0.3">
      <c r="A54" s="7"/>
      <c r="B54" s="20" t="s">
        <v>12</v>
      </c>
      <c r="C54" s="21">
        <v>162660318167</v>
      </c>
      <c r="D54" s="21">
        <v>150912436926.51999</v>
      </c>
      <c r="E54" s="22">
        <v>0.92777659989316696</v>
      </c>
      <c r="F54" s="21">
        <v>150912436926.51999</v>
      </c>
      <c r="G54" s="22">
        <v>0.92777659989316696</v>
      </c>
      <c r="H54" s="21">
        <v>150912436926.51999</v>
      </c>
      <c r="I54" s="22">
        <v>0.92777659989316696</v>
      </c>
      <c r="J54" s="14"/>
      <c r="K54" s="15"/>
      <c r="L54" s="15"/>
      <c r="M54" s="15"/>
      <c r="N54" s="15"/>
    </row>
    <row r="55" spans="1:14" ht="16.5" x14ac:dyDescent="0.3">
      <c r="A55" s="7"/>
      <c r="B55" s="15"/>
      <c r="C55" s="15"/>
      <c r="D55" s="15"/>
      <c r="E55" s="15"/>
      <c r="F55" s="23"/>
      <c r="G55" s="15"/>
      <c r="H55" s="23"/>
      <c r="I55" s="15"/>
      <c r="J55" s="14"/>
      <c r="K55" s="15"/>
      <c r="L55" s="15"/>
      <c r="M55" s="15"/>
      <c r="N55" s="15"/>
    </row>
    <row r="56" spans="1:14" ht="16.5" x14ac:dyDescent="0.3">
      <c r="A56" s="7"/>
      <c r="B56" s="15"/>
      <c r="C56" s="15"/>
      <c r="D56" s="15"/>
      <c r="E56" s="15"/>
      <c r="F56" s="23"/>
      <c r="G56" s="15"/>
      <c r="H56" s="23"/>
      <c r="I56" s="15"/>
      <c r="J56" s="14"/>
      <c r="K56" s="15"/>
      <c r="L56" s="15"/>
      <c r="M56" s="15"/>
      <c r="N56" s="15"/>
    </row>
    <row r="57" spans="1:14" ht="18.75" x14ac:dyDescent="0.3">
      <c r="A57" s="7"/>
      <c r="B57" s="17" t="s">
        <v>13</v>
      </c>
      <c r="C57" s="24">
        <v>4834586784</v>
      </c>
      <c r="D57" s="24">
        <v>0</v>
      </c>
      <c r="E57" s="19">
        <v>0</v>
      </c>
      <c r="F57" s="24">
        <v>0</v>
      </c>
      <c r="G57" s="19">
        <v>0</v>
      </c>
      <c r="H57" s="24">
        <v>0</v>
      </c>
      <c r="I57" s="19">
        <v>0</v>
      </c>
      <c r="J57" s="14"/>
      <c r="K57" s="15"/>
      <c r="L57" s="15"/>
      <c r="M57" s="15"/>
      <c r="N57" s="15"/>
    </row>
    <row r="58" spans="1:14" ht="16.5" x14ac:dyDescent="0.3">
      <c r="A58" s="7"/>
      <c r="B58" s="15"/>
      <c r="C58" s="15"/>
      <c r="D58" s="15"/>
      <c r="E58" s="15"/>
      <c r="F58" s="23"/>
      <c r="G58" s="15"/>
      <c r="H58" s="23"/>
      <c r="I58" s="15"/>
      <c r="J58" s="14"/>
      <c r="K58" s="15"/>
      <c r="L58" s="15"/>
      <c r="M58" s="15"/>
      <c r="N58" s="15"/>
    </row>
    <row r="59" spans="1:14" ht="20.25" x14ac:dyDescent="0.3">
      <c r="A59" s="7"/>
      <c r="B59" s="25" t="s">
        <v>14</v>
      </c>
      <c r="C59" s="26">
        <f>+C57+C51</f>
        <v>173781332461</v>
      </c>
      <c r="D59" s="26">
        <f>+D57+D51</f>
        <v>154527376671.19</v>
      </c>
      <c r="E59" s="27">
        <f>IF(D59&lt;&gt;0,+D59/$C$59,0)</f>
        <v>0.88920584554655224</v>
      </c>
      <c r="F59" s="26">
        <f>+F57+F51</f>
        <v>154527376671.19</v>
      </c>
      <c r="G59" s="27">
        <f>IF(F59&lt;&gt;0,+F59/$C$59,0)</f>
        <v>0.88920584554655224</v>
      </c>
      <c r="H59" s="26">
        <f>+H57+H51</f>
        <v>154527376671.19</v>
      </c>
      <c r="I59" s="27">
        <f>IF(H59&lt;&gt;0,+H59/$C$59,0)</f>
        <v>0.88920584554655224</v>
      </c>
      <c r="J59" s="14"/>
      <c r="K59" s="15"/>
      <c r="L59" s="15"/>
      <c r="M59" s="15"/>
      <c r="N59" s="15"/>
    </row>
    <row r="60" spans="1:14" ht="16.5" x14ac:dyDescent="0.3">
      <c r="A60" s="7"/>
      <c r="B60" s="15"/>
      <c r="C60" s="15"/>
      <c r="D60" s="15"/>
      <c r="E60" s="15"/>
      <c r="F60" s="15"/>
      <c r="G60" s="15"/>
      <c r="H60" s="15"/>
      <c r="I60" s="15"/>
      <c r="J60" s="14"/>
      <c r="K60" s="15"/>
      <c r="L60" s="15"/>
      <c r="M60" s="15"/>
      <c r="N60" s="15"/>
    </row>
    <row r="61" spans="1:14" ht="16.5" x14ac:dyDescent="0.3">
      <c r="A61" s="7"/>
      <c r="B61" s="15"/>
      <c r="C61" s="15"/>
      <c r="D61" s="15"/>
      <c r="E61" s="15"/>
      <c r="F61" s="15"/>
      <c r="G61" s="15"/>
      <c r="H61" s="15"/>
      <c r="I61" s="15"/>
      <c r="J61" s="14"/>
      <c r="K61" s="15"/>
      <c r="L61" s="15"/>
      <c r="M61" s="15"/>
      <c r="N61" s="15"/>
    </row>
    <row r="62" spans="1:14" ht="16.5" x14ac:dyDescent="0.3">
      <c r="A62" s="7"/>
      <c r="B62" s="15"/>
      <c r="C62" s="15"/>
      <c r="D62" s="15"/>
      <c r="E62" s="15"/>
      <c r="F62" s="15"/>
      <c r="G62" s="15"/>
      <c r="H62" s="15"/>
      <c r="I62" s="15"/>
      <c r="J62" s="14"/>
      <c r="K62" s="15"/>
      <c r="L62" s="15"/>
      <c r="M62" s="15"/>
      <c r="N62" s="15"/>
    </row>
    <row r="63" spans="1:14" ht="16.5" x14ac:dyDescent="0.3">
      <c r="A63" s="7"/>
      <c r="B63" s="15"/>
      <c r="C63" s="15"/>
      <c r="D63" s="15"/>
      <c r="E63" s="15"/>
      <c r="F63" s="15"/>
      <c r="G63" s="15"/>
      <c r="H63" s="15"/>
      <c r="I63" s="15"/>
      <c r="J63" s="14"/>
      <c r="K63" s="15"/>
      <c r="L63" s="15"/>
      <c r="M63" s="15"/>
      <c r="N63" s="15"/>
    </row>
    <row r="64" spans="1:14" x14ac:dyDescent="0.25">
      <c r="A64" s="7"/>
      <c r="J64" s="8"/>
    </row>
    <row r="65" spans="1:14" ht="16.5" x14ac:dyDescent="0.3">
      <c r="A65" s="7"/>
      <c r="B65" s="12" t="str">
        <f>+[2]Total!A125</f>
        <v>AGENCIA JURIDICA DEL ESTADO</v>
      </c>
      <c r="C65" s="13"/>
      <c r="D65" s="13"/>
      <c r="E65" s="13"/>
      <c r="F65" s="13"/>
      <c r="G65" s="13"/>
      <c r="H65" s="13"/>
      <c r="I65" s="13"/>
      <c r="J65" s="14"/>
      <c r="K65" s="15"/>
      <c r="L65" s="15"/>
      <c r="M65" s="15"/>
      <c r="N65" s="15"/>
    </row>
    <row r="66" spans="1:14" ht="16.5" x14ac:dyDescent="0.3">
      <c r="A66" s="7"/>
      <c r="B66" s="15"/>
      <c r="C66" s="15"/>
      <c r="D66" s="15"/>
      <c r="E66" s="15"/>
      <c r="F66" s="15"/>
      <c r="G66" s="15"/>
      <c r="H66" s="15"/>
      <c r="I66" s="15"/>
      <c r="J66" s="14"/>
      <c r="K66" s="15"/>
      <c r="L66" s="15"/>
      <c r="M66" s="15"/>
      <c r="N66" s="15"/>
    </row>
    <row r="67" spans="1:14" ht="16.5" x14ac:dyDescent="0.3">
      <c r="A67" s="7"/>
      <c r="B67" s="16" t="s">
        <v>3</v>
      </c>
      <c r="C67" s="16" t="s">
        <v>4</v>
      </c>
      <c r="D67" s="16" t="s">
        <v>5</v>
      </c>
      <c r="E67" s="16" t="s">
        <v>6</v>
      </c>
      <c r="F67" s="16" t="s">
        <v>7</v>
      </c>
      <c r="G67" s="16" t="s">
        <v>6</v>
      </c>
      <c r="H67" s="16" t="s">
        <v>8</v>
      </c>
      <c r="I67" s="16" t="s">
        <v>6</v>
      </c>
      <c r="J67" s="14"/>
      <c r="K67" s="15"/>
      <c r="L67" s="15"/>
      <c r="M67" s="15"/>
      <c r="N67" s="15"/>
    </row>
    <row r="68" spans="1:14" ht="16.5" x14ac:dyDescent="0.3">
      <c r="A68" s="7"/>
      <c r="B68" s="15"/>
      <c r="C68" s="15"/>
      <c r="D68" s="15"/>
      <c r="E68" s="15"/>
      <c r="F68" s="15"/>
      <c r="G68" s="15"/>
      <c r="H68" s="15"/>
      <c r="I68" s="15"/>
      <c r="J68" s="14"/>
      <c r="K68" s="15"/>
      <c r="L68" s="15"/>
      <c r="M68" s="15"/>
      <c r="N68" s="15"/>
    </row>
    <row r="69" spans="1:14" ht="18.75" x14ac:dyDescent="0.3">
      <c r="A69" s="7"/>
      <c r="B69" s="17" t="s">
        <v>9</v>
      </c>
      <c r="C69" s="18">
        <f>+C70+C71+C72</f>
        <v>41545178294</v>
      </c>
      <c r="D69" s="18">
        <f>+D70+D71+D72</f>
        <v>33064901838.139999</v>
      </c>
      <c r="E69" s="19">
        <f>IF(D69&lt;&gt;0,+D69/$C$69,0)</f>
        <v>0.79587820286031286</v>
      </c>
      <c r="F69" s="18">
        <f>+F70+F71+F72</f>
        <v>32710711150.139999</v>
      </c>
      <c r="G69" s="19">
        <f>IF(F69&lt;&gt;0,+F69/$C$69,0)</f>
        <v>0.78735276856096958</v>
      </c>
      <c r="H69" s="18">
        <f>+H70+H71+H72</f>
        <v>31836241015.139999</v>
      </c>
      <c r="I69" s="19">
        <f>IF(H69&lt;&gt;0,+H69/$C$69,0)</f>
        <v>0.76630411331602888</v>
      </c>
      <c r="J69" s="14"/>
      <c r="K69" s="15"/>
      <c r="L69" s="15"/>
      <c r="M69" s="15"/>
      <c r="N69" s="15"/>
    </row>
    <row r="70" spans="1:14" ht="16.5" x14ac:dyDescent="0.3">
      <c r="A70" s="7"/>
      <c r="B70" s="20" t="s">
        <v>10</v>
      </c>
      <c r="C70" s="21">
        <v>28449829216</v>
      </c>
      <c r="D70" s="21">
        <v>20790907603.07</v>
      </c>
      <c r="E70" s="22">
        <v>0.687459896384919</v>
      </c>
      <c r="F70" s="21">
        <v>20436716915.07</v>
      </c>
      <c r="G70" s="22">
        <v>0.59330359823415535</v>
      </c>
      <c r="H70" s="21">
        <v>19715635504.07</v>
      </c>
      <c r="I70" s="22">
        <v>0.59330359823415535</v>
      </c>
      <c r="J70" s="14"/>
      <c r="K70" s="15"/>
      <c r="L70" s="15"/>
      <c r="M70" s="15"/>
      <c r="N70" s="15"/>
    </row>
    <row r="71" spans="1:14" ht="16.5" x14ac:dyDescent="0.3">
      <c r="A71" s="7"/>
      <c r="B71" s="20" t="s">
        <v>11</v>
      </c>
      <c r="C71" s="21">
        <v>7686931245</v>
      </c>
      <c r="D71" s="21">
        <v>7409923020.0699997</v>
      </c>
      <c r="E71" s="22">
        <v>0.9150269383878169</v>
      </c>
      <c r="F71" s="21">
        <v>7409923020.0699997</v>
      </c>
      <c r="G71" s="22">
        <v>0.7742259316526513</v>
      </c>
      <c r="H71" s="21">
        <v>7256534296.0699997</v>
      </c>
      <c r="I71" s="22">
        <v>0.7742259316526513</v>
      </c>
      <c r="J71" s="14"/>
      <c r="K71" s="15"/>
      <c r="L71" s="15"/>
      <c r="M71" s="15"/>
      <c r="N71" s="15"/>
    </row>
    <row r="72" spans="1:14" ht="16.5" x14ac:dyDescent="0.3">
      <c r="A72" s="7"/>
      <c r="B72" s="20" t="s">
        <v>12</v>
      </c>
      <c r="C72" s="21">
        <v>5408417833</v>
      </c>
      <c r="D72" s="21">
        <v>4864071215</v>
      </c>
      <c r="E72" s="22">
        <v>1.051436879049676E-2</v>
      </c>
      <c r="F72" s="21">
        <v>4864071215</v>
      </c>
      <c r="G72" s="22">
        <v>1.051436879049676E-2</v>
      </c>
      <c r="H72" s="21">
        <v>4864071215</v>
      </c>
      <c r="I72" s="22">
        <v>1.051436879049676E-2</v>
      </c>
      <c r="J72" s="14"/>
      <c r="K72" s="15"/>
      <c r="L72" s="15"/>
      <c r="M72" s="15"/>
      <c r="N72" s="15"/>
    </row>
    <row r="73" spans="1:14" ht="16.5" x14ac:dyDescent="0.3">
      <c r="A73" s="7"/>
      <c r="B73" s="15"/>
      <c r="C73" s="15"/>
      <c r="D73" s="15"/>
      <c r="E73" s="15"/>
      <c r="F73" s="23"/>
      <c r="G73" s="15"/>
      <c r="H73" s="23"/>
      <c r="I73" s="15"/>
      <c r="J73" s="14"/>
      <c r="K73" s="15"/>
      <c r="L73" s="15"/>
      <c r="M73" s="15"/>
      <c r="N73" s="15"/>
    </row>
    <row r="74" spans="1:14" ht="16.5" x14ac:dyDescent="0.3">
      <c r="A74" s="7"/>
      <c r="B74" s="15"/>
      <c r="C74" s="15"/>
      <c r="D74" s="15"/>
      <c r="E74" s="15"/>
      <c r="F74" s="23"/>
      <c r="G74" s="15"/>
      <c r="H74" s="23"/>
      <c r="I74" s="15"/>
      <c r="J74" s="14"/>
      <c r="K74" s="15"/>
      <c r="L74" s="15"/>
      <c r="M74" s="15"/>
      <c r="N74" s="15"/>
    </row>
    <row r="75" spans="1:14" ht="18.75" x14ac:dyDescent="0.3">
      <c r="A75" s="7"/>
      <c r="B75" s="17" t="s">
        <v>13</v>
      </c>
      <c r="C75" s="24">
        <v>3482431682</v>
      </c>
      <c r="D75" s="24">
        <v>3476265027</v>
      </c>
      <c r="E75" s="19">
        <v>0.96267709656889877</v>
      </c>
      <c r="F75" s="24">
        <v>2931505027</v>
      </c>
      <c r="G75" s="19">
        <v>0.45849448035417817</v>
      </c>
      <c r="H75" s="24">
        <v>2062426252</v>
      </c>
      <c r="I75" s="19">
        <v>0.36092721776425013</v>
      </c>
      <c r="J75" s="14"/>
      <c r="K75" s="15"/>
      <c r="L75" s="15"/>
      <c r="M75" s="15"/>
      <c r="N75" s="15"/>
    </row>
    <row r="76" spans="1:14" ht="16.5" x14ac:dyDescent="0.3">
      <c r="A76" s="7"/>
      <c r="B76" s="15"/>
      <c r="C76" s="15"/>
      <c r="D76" s="15"/>
      <c r="E76" s="15"/>
      <c r="F76" s="23"/>
      <c r="G76" s="15"/>
      <c r="H76" s="23"/>
      <c r="I76" s="15"/>
      <c r="J76" s="14"/>
      <c r="K76" s="15"/>
      <c r="L76" s="15"/>
      <c r="M76" s="15"/>
      <c r="N76" s="15"/>
    </row>
    <row r="77" spans="1:14" ht="20.25" x14ac:dyDescent="0.3">
      <c r="A77" s="7"/>
      <c r="B77" s="25" t="s">
        <v>14</v>
      </c>
      <c r="C77" s="26">
        <f>+C75+C69</f>
        <v>45027609976</v>
      </c>
      <c r="D77" s="26">
        <f>+D75+D69</f>
        <v>36541166865.139999</v>
      </c>
      <c r="E77" s="27">
        <f>IF(D77&lt;&gt;0,+D77/$C$77,0)</f>
        <v>0.81152801324824198</v>
      </c>
      <c r="F77" s="26">
        <f>+F75+F69</f>
        <v>35642216177.139999</v>
      </c>
      <c r="G77" s="27">
        <f>IF(F77&lt;&gt;0,+F77/$C$77,0)</f>
        <v>0.79156358057062159</v>
      </c>
      <c r="H77" s="26">
        <f>+H75+H69</f>
        <v>33898667267.139999</v>
      </c>
      <c r="I77" s="27">
        <f>IF(H77&lt;&gt;0,+H77/$C$77,0)</f>
        <v>0.75284180717582394</v>
      </c>
      <c r="J77" s="14"/>
      <c r="K77" s="15"/>
      <c r="L77" s="15"/>
      <c r="M77" s="15"/>
      <c r="N77" s="15"/>
    </row>
    <row r="78" spans="1:14" ht="16.5" x14ac:dyDescent="0.3">
      <c r="A78" s="7"/>
      <c r="B78" s="15"/>
      <c r="C78" s="15"/>
      <c r="D78" s="15"/>
      <c r="E78" s="15"/>
      <c r="F78" s="15"/>
      <c r="G78" s="15"/>
      <c r="H78" s="15"/>
      <c r="I78" s="15"/>
      <c r="J78" s="14"/>
      <c r="K78" s="15"/>
      <c r="L78" s="15"/>
      <c r="M78" s="15"/>
      <c r="N78" s="15"/>
    </row>
    <row r="79" spans="1:14" ht="16.5" x14ac:dyDescent="0.3">
      <c r="A79" s="7"/>
      <c r="B79" s="15"/>
      <c r="C79" s="15"/>
      <c r="D79" s="15"/>
      <c r="E79" s="15"/>
      <c r="F79" s="15"/>
      <c r="G79" s="15"/>
      <c r="H79" s="15"/>
      <c r="I79" s="15"/>
      <c r="J79" s="14"/>
      <c r="K79" s="15"/>
      <c r="L79" s="15"/>
      <c r="M79" s="15"/>
      <c r="N79" s="15"/>
    </row>
    <row r="80" spans="1:14" ht="16.5" x14ac:dyDescent="0.3">
      <c r="A80" s="7"/>
      <c r="B80" s="15"/>
      <c r="C80" s="15"/>
      <c r="D80" s="15"/>
      <c r="E80" s="15"/>
      <c r="F80" s="15"/>
      <c r="G80" s="15"/>
      <c r="H80" s="15"/>
      <c r="I80" s="15"/>
      <c r="J80" s="14"/>
      <c r="K80" s="15"/>
      <c r="L80" s="15"/>
      <c r="M80" s="15"/>
      <c r="N80" s="15"/>
    </row>
    <row r="81" spans="1:14" ht="16.5" x14ac:dyDescent="0.3">
      <c r="A81" s="7"/>
      <c r="B81" s="15"/>
      <c r="C81" s="15"/>
      <c r="D81" s="15"/>
      <c r="E81" s="15"/>
      <c r="F81" s="15"/>
      <c r="G81" s="15"/>
      <c r="H81" s="15"/>
      <c r="I81" s="15"/>
      <c r="J81" s="14"/>
      <c r="K81" s="15"/>
      <c r="L81" s="15"/>
      <c r="M81" s="15"/>
      <c r="N81" s="15"/>
    </row>
    <row r="82" spans="1:14" ht="17.25" thickBot="1" x14ac:dyDescent="0.35">
      <c r="A82" s="31"/>
      <c r="B82" s="45"/>
      <c r="C82" s="45"/>
      <c r="D82" s="45"/>
      <c r="E82" s="45"/>
      <c r="F82" s="45"/>
      <c r="G82" s="45"/>
      <c r="H82" s="45"/>
      <c r="I82" s="45"/>
      <c r="J82" s="46"/>
      <c r="K82" s="15"/>
      <c r="L82" s="15"/>
      <c r="M82" s="15"/>
      <c r="N82" s="15"/>
    </row>
    <row r="83" spans="1:14" ht="16.5" x14ac:dyDescent="0.3">
      <c r="A83" s="5"/>
      <c r="B83" s="77"/>
      <c r="C83" s="77"/>
      <c r="D83" s="77"/>
      <c r="E83" s="77"/>
      <c r="F83" s="77"/>
      <c r="G83" s="77"/>
      <c r="H83" s="77"/>
      <c r="I83" s="96">
        <v>40</v>
      </c>
      <c r="J83" s="77"/>
      <c r="K83" s="15"/>
      <c r="L83" s="15"/>
      <c r="M83" s="15"/>
      <c r="N83" s="15"/>
    </row>
    <row r="84" spans="1:14" x14ac:dyDescent="0.25">
      <c r="I84" s="97"/>
    </row>
    <row r="85" spans="1:14" ht="16.5" x14ac:dyDescent="0.3">
      <c r="A85" s="7"/>
      <c r="B85" s="12" t="str">
        <f>+[2]Total!A147</f>
        <v>UNIDAD DE SERVICIOS PENITENCIARIOS Y CARCELARIOS</v>
      </c>
      <c r="C85" s="13"/>
      <c r="D85" s="13"/>
      <c r="E85" s="13"/>
      <c r="F85" s="13"/>
      <c r="G85" s="13"/>
      <c r="H85" s="13"/>
      <c r="I85" s="13"/>
      <c r="J85" s="14"/>
      <c r="K85" s="15"/>
      <c r="L85" s="15"/>
      <c r="M85" s="15"/>
      <c r="N85" s="15"/>
    </row>
    <row r="86" spans="1:14" ht="16.5" x14ac:dyDescent="0.3">
      <c r="A86" s="7"/>
      <c r="B86" s="15"/>
      <c r="C86" s="15"/>
      <c r="D86" s="15"/>
      <c r="E86" s="15"/>
      <c r="F86" s="15"/>
      <c r="G86" s="15"/>
      <c r="H86" s="15"/>
      <c r="I86" s="15"/>
      <c r="J86" s="14"/>
      <c r="K86" s="15"/>
      <c r="L86" s="15"/>
      <c r="M86" s="15"/>
      <c r="N86" s="15"/>
    </row>
    <row r="87" spans="1:14" ht="16.5" x14ac:dyDescent="0.3">
      <c r="A87" s="7"/>
      <c r="B87" s="16" t="s">
        <v>3</v>
      </c>
      <c r="C87" s="16" t="s">
        <v>4</v>
      </c>
      <c r="D87" s="16" t="s">
        <v>5</v>
      </c>
      <c r="E87" s="16" t="s">
        <v>6</v>
      </c>
      <c r="F87" s="16" t="s">
        <v>7</v>
      </c>
      <c r="G87" s="16" t="s">
        <v>6</v>
      </c>
      <c r="H87" s="16" t="s">
        <v>8</v>
      </c>
      <c r="I87" s="16" t="s">
        <v>6</v>
      </c>
      <c r="J87" s="14"/>
      <c r="K87" s="15"/>
      <c r="L87" s="15"/>
      <c r="M87" s="15"/>
      <c r="N87" s="15"/>
    </row>
    <row r="88" spans="1:14" ht="16.5" x14ac:dyDescent="0.3">
      <c r="A88" s="7"/>
      <c r="B88" s="15"/>
      <c r="C88" s="15"/>
      <c r="D88" s="15"/>
      <c r="E88" s="15"/>
      <c r="F88" s="15"/>
      <c r="G88" s="15"/>
      <c r="H88" s="15"/>
      <c r="I88" s="15"/>
      <c r="J88" s="14"/>
      <c r="K88" s="15"/>
      <c r="L88" s="15"/>
      <c r="M88" s="15"/>
      <c r="N88" s="15"/>
    </row>
    <row r="89" spans="1:14" ht="18.75" x14ac:dyDescent="0.3">
      <c r="A89" s="7"/>
      <c r="B89" s="17" t="s">
        <v>9</v>
      </c>
      <c r="C89" s="18">
        <f>+C90+C91+C92</f>
        <v>409927916725</v>
      </c>
      <c r="D89" s="18">
        <f>+D90+D91+D92</f>
        <v>400745912201.67004</v>
      </c>
      <c r="E89" s="19">
        <f>IF(D89&lt;&gt;0,+D89/$C$89,0)</f>
        <v>0.97760092897139839</v>
      </c>
      <c r="F89" s="18">
        <f>+F90+F91+F92</f>
        <v>389319673480.85999</v>
      </c>
      <c r="G89" s="19">
        <f>IF(F89&lt;&gt;0,+F89/$C$89,0)</f>
        <v>0.94972715347424108</v>
      </c>
      <c r="H89" s="18">
        <f>+H90+H91+H92</f>
        <v>339107484893.32001</v>
      </c>
      <c r="I89" s="19">
        <f>IF(H89&lt;&gt;0,+H89/$C$89,0)</f>
        <v>0.82723686545312825</v>
      </c>
      <c r="J89" s="14"/>
      <c r="K89" s="15"/>
      <c r="L89" s="15"/>
      <c r="M89" s="15"/>
      <c r="N89" s="15"/>
    </row>
    <row r="90" spans="1:14" ht="16.5" x14ac:dyDescent="0.3">
      <c r="A90" s="7"/>
      <c r="B90" s="20" t="s">
        <v>10</v>
      </c>
      <c r="C90" s="21">
        <v>19237696667</v>
      </c>
      <c r="D90" s="21">
        <v>17502937370</v>
      </c>
      <c r="E90" s="22">
        <v>0.80482474596655929</v>
      </c>
      <c r="F90" s="21">
        <v>17496937370</v>
      </c>
      <c r="G90" s="22">
        <v>4.4641005671855565</v>
      </c>
      <c r="H90" s="21">
        <v>17424382482</v>
      </c>
      <c r="I90" s="22">
        <v>4.4558550556014094</v>
      </c>
      <c r="J90" s="14"/>
      <c r="K90" s="15"/>
      <c r="L90" s="15"/>
      <c r="M90" s="15"/>
      <c r="N90" s="15"/>
    </row>
    <row r="91" spans="1:14" ht="16.5" x14ac:dyDescent="0.3">
      <c r="A91" s="7"/>
      <c r="B91" s="20" t="s">
        <v>11</v>
      </c>
      <c r="C91" s="21">
        <v>61714472631</v>
      </c>
      <c r="D91" s="21">
        <v>61129785285.330002</v>
      </c>
      <c r="E91" s="22">
        <v>0.89040296013252351</v>
      </c>
      <c r="F91" s="21">
        <v>49715952403.699997</v>
      </c>
      <c r="G91" s="22">
        <v>1.2307600553921303</v>
      </c>
      <c r="H91" s="21">
        <v>36263807241.959999</v>
      </c>
      <c r="I91" s="22">
        <v>1.2307600553921303</v>
      </c>
      <c r="J91" s="14"/>
      <c r="K91" s="15"/>
      <c r="L91" s="15"/>
      <c r="M91" s="15"/>
      <c r="N91" s="15"/>
    </row>
    <row r="92" spans="1:14" ht="16.5" x14ac:dyDescent="0.3">
      <c r="A92" s="7"/>
      <c r="B92" s="20" t="s">
        <v>12</v>
      </c>
      <c r="C92" s="21">
        <v>328975747427</v>
      </c>
      <c r="D92" s="21">
        <v>322113189546.34003</v>
      </c>
      <c r="E92" s="22">
        <v>0.85464063834993009</v>
      </c>
      <c r="F92" s="21">
        <v>322106783707.15997</v>
      </c>
      <c r="G92" s="22">
        <v>0.73539692492296638</v>
      </c>
      <c r="H92" s="21">
        <v>285419295169.35999</v>
      </c>
      <c r="I92" s="22">
        <v>0.73539692492296638</v>
      </c>
      <c r="J92" s="14"/>
      <c r="K92" s="15"/>
      <c r="L92" s="15"/>
      <c r="M92" s="15"/>
      <c r="N92" s="15"/>
    </row>
    <row r="93" spans="1:14" ht="16.5" x14ac:dyDescent="0.3">
      <c r="A93" s="7"/>
      <c r="B93" s="15"/>
      <c r="C93" s="15"/>
      <c r="D93" s="15"/>
      <c r="E93" s="15"/>
      <c r="F93" s="23"/>
      <c r="G93" s="15"/>
      <c r="H93" s="23"/>
      <c r="I93" s="15"/>
      <c r="J93" s="14"/>
      <c r="K93" s="15"/>
      <c r="L93" s="15"/>
      <c r="M93" s="15"/>
      <c r="N93" s="15"/>
    </row>
    <row r="94" spans="1:14" ht="16.5" x14ac:dyDescent="0.3">
      <c r="A94" s="7"/>
      <c r="B94" s="15"/>
      <c r="C94" s="15"/>
      <c r="D94" s="15"/>
      <c r="E94" s="15"/>
      <c r="F94" s="23"/>
      <c r="G94" s="15"/>
      <c r="H94" s="23"/>
      <c r="I94" s="15"/>
      <c r="J94" s="14"/>
      <c r="K94" s="15"/>
      <c r="L94" s="15"/>
      <c r="M94" s="15"/>
      <c r="N94" s="15"/>
    </row>
    <row r="95" spans="1:14" ht="18.75" x14ac:dyDescent="0.3">
      <c r="A95" s="7"/>
      <c r="B95" s="17" t="s">
        <v>13</v>
      </c>
      <c r="C95" s="24">
        <v>209798757202</v>
      </c>
      <c r="D95" s="24">
        <v>204847105605.64001</v>
      </c>
      <c r="E95" s="19">
        <v>0.45541009205838101</v>
      </c>
      <c r="F95" s="24">
        <v>136927603695.02</v>
      </c>
      <c r="G95" s="19">
        <v>0.11462038422804761</v>
      </c>
      <c r="H95" s="24">
        <v>31947060752.119999</v>
      </c>
      <c r="I95" s="19">
        <v>0.11284842220042857</v>
      </c>
      <c r="J95" s="14"/>
      <c r="K95" s="15"/>
      <c r="L95" s="15"/>
      <c r="M95" s="15"/>
      <c r="N95" s="15"/>
    </row>
    <row r="96" spans="1:14" ht="16.5" x14ac:dyDescent="0.3">
      <c r="A96" s="7"/>
      <c r="B96" s="15"/>
      <c r="C96" s="15"/>
      <c r="D96" s="15"/>
      <c r="E96" s="15"/>
      <c r="F96" s="23"/>
      <c r="G96" s="15"/>
      <c r="H96" s="23"/>
      <c r="I96" s="15"/>
      <c r="J96" s="14"/>
      <c r="K96" s="15"/>
      <c r="L96" s="15"/>
      <c r="M96" s="15"/>
      <c r="N96" s="15"/>
    </row>
    <row r="97" spans="1:14" ht="20.25" x14ac:dyDescent="0.3">
      <c r="A97" s="7"/>
      <c r="B97" s="25" t="s">
        <v>14</v>
      </c>
      <c r="C97" s="26">
        <f>+C95+C89</f>
        <v>619726673927</v>
      </c>
      <c r="D97" s="26">
        <f>+D95+D89</f>
        <v>605593017807.31006</v>
      </c>
      <c r="E97" s="27">
        <f>IF(D97&lt;&gt;0,+D97/$C$97,0)</f>
        <v>0.9771937263404693</v>
      </c>
      <c r="F97" s="26">
        <f>+F95+F89</f>
        <v>526247277175.88</v>
      </c>
      <c r="G97" s="27">
        <f>IF(F97&lt;&gt;0,+F97/$C$97,0)</f>
        <v>0.84916028196951343</v>
      </c>
      <c r="H97" s="26">
        <f>+H95+H89</f>
        <v>371054545645.44</v>
      </c>
      <c r="I97" s="27">
        <f>IF(H97&lt;&gt;0,+H97/$C$97,0)</f>
        <v>0.59873902682644242</v>
      </c>
      <c r="J97" s="14"/>
      <c r="K97" s="15"/>
      <c r="L97" s="15"/>
      <c r="M97" s="15"/>
      <c r="N97" s="15"/>
    </row>
    <row r="98" spans="1:14" ht="16.5" x14ac:dyDescent="0.3">
      <c r="A98" s="7"/>
      <c r="B98" s="15"/>
      <c r="C98" s="15"/>
      <c r="D98" s="15"/>
      <c r="E98" s="15"/>
      <c r="F98" s="15"/>
      <c r="G98" s="15"/>
      <c r="H98" s="15"/>
      <c r="I98" s="15"/>
      <c r="J98" s="14"/>
      <c r="K98" s="15"/>
      <c r="L98" s="15"/>
      <c r="M98" s="15"/>
      <c r="N98" s="15"/>
    </row>
    <row r="99" spans="1:14" ht="16.5" x14ac:dyDescent="0.3">
      <c r="A99" s="7"/>
      <c r="B99" s="15"/>
      <c r="C99" s="15"/>
      <c r="D99" s="15"/>
      <c r="E99" s="15"/>
      <c r="F99" s="15"/>
      <c r="G99" s="15"/>
      <c r="H99" s="15"/>
      <c r="I99" s="15"/>
      <c r="J99" s="14"/>
      <c r="K99" s="15"/>
      <c r="L99" s="15"/>
      <c r="M99" s="15"/>
      <c r="N99" s="15"/>
    </row>
    <row r="100" spans="1:14" ht="16.5" x14ac:dyDescent="0.3">
      <c r="A100" s="7"/>
      <c r="B100" s="15"/>
      <c r="C100" s="15"/>
      <c r="D100" s="15"/>
      <c r="E100" s="15"/>
      <c r="F100" s="15"/>
      <c r="G100" s="15"/>
      <c r="H100" s="15"/>
      <c r="I100" s="15"/>
      <c r="J100" s="8"/>
    </row>
    <row r="101" spans="1:14" ht="17.25" thickBot="1" x14ac:dyDescent="0.35">
      <c r="A101" s="31"/>
      <c r="B101" s="45"/>
      <c r="C101" s="45"/>
      <c r="D101" s="45"/>
      <c r="E101" s="45"/>
      <c r="F101" s="45"/>
      <c r="G101" s="45"/>
      <c r="H101" s="45"/>
      <c r="I101" s="45"/>
      <c r="J101" s="33"/>
    </row>
    <row r="102" spans="1:14" x14ac:dyDescent="0.25">
      <c r="A102" s="5"/>
      <c r="B102" s="5"/>
      <c r="C102" s="5"/>
      <c r="D102" s="5"/>
      <c r="E102" s="5"/>
      <c r="F102" s="5"/>
      <c r="G102" s="5"/>
      <c r="H102" s="5"/>
      <c r="I102" s="98">
        <v>41</v>
      </c>
      <c r="J102" s="5"/>
    </row>
    <row r="103" spans="1:14" x14ac:dyDescent="0.25">
      <c r="I103" s="99"/>
    </row>
    <row r="104" spans="1:14" x14ac:dyDescent="0.25"/>
    <row r="105" spans="1:14" x14ac:dyDescent="0.25"/>
    <row r="106" spans="1:14" x14ac:dyDescent="0.25"/>
    <row r="107" spans="1:14" x14ac:dyDescent="0.25"/>
  </sheetData>
  <mergeCells count="5">
    <mergeCell ref="H4:H6"/>
    <mergeCell ref="I45:I46"/>
    <mergeCell ref="I83:I84"/>
    <mergeCell ref="I102:I103"/>
    <mergeCell ref="F7:G7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workbookViewId="0">
      <selection activeCell="G5" sqref="G5"/>
    </sheetView>
  </sheetViews>
  <sheetFormatPr baseColWidth="10" defaultColWidth="11.42578125" defaultRowHeight="15" customHeight="1" zeroHeight="1" x14ac:dyDescent="0.25"/>
  <cols>
    <col min="1" max="1" width="4.28515625" style="3" customWidth="1"/>
    <col min="2" max="2" width="60.28515625" style="3" customWidth="1"/>
    <col min="3" max="4" width="31.140625" style="3" customWidth="1"/>
    <col min="5" max="5" width="13.7109375" style="3" customWidth="1"/>
    <col min="6" max="6" width="31.28515625" style="3" customWidth="1"/>
    <col min="7" max="7" width="13.7109375" style="3" customWidth="1"/>
    <col min="8" max="8" width="31.7109375" style="3" customWidth="1"/>
    <col min="9" max="9" width="13.7109375" style="3" customWidth="1"/>
    <col min="10" max="10" width="4" style="3" customWidth="1"/>
    <col min="11" max="256" width="11.42578125" style="3"/>
    <col min="257" max="257" width="4.28515625" style="3" customWidth="1"/>
    <col min="258" max="258" width="60.28515625" style="3" customWidth="1"/>
    <col min="259" max="260" width="31.140625" style="3" customWidth="1"/>
    <col min="261" max="261" width="13.7109375" style="3" customWidth="1"/>
    <col min="262" max="262" width="31.28515625" style="3" customWidth="1"/>
    <col min="263" max="263" width="13.7109375" style="3" customWidth="1"/>
    <col min="264" max="264" width="31.7109375" style="3" customWidth="1"/>
    <col min="265" max="265" width="13.7109375" style="3" customWidth="1"/>
    <col min="266" max="266" width="4" style="3" customWidth="1"/>
    <col min="267" max="512" width="11.42578125" style="3"/>
    <col min="513" max="513" width="4.28515625" style="3" customWidth="1"/>
    <col min="514" max="514" width="60.28515625" style="3" customWidth="1"/>
    <col min="515" max="516" width="31.140625" style="3" customWidth="1"/>
    <col min="517" max="517" width="13.7109375" style="3" customWidth="1"/>
    <col min="518" max="518" width="31.28515625" style="3" customWidth="1"/>
    <col min="519" max="519" width="13.7109375" style="3" customWidth="1"/>
    <col min="520" max="520" width="31.7109375" style="3" customWidth="1"/>
    <col min="521" max="521" width="13.7109375" style="3" customWidth="1"/>
    <col min="522" max="522" width="4" style="3" customWidth="1"/>
    <col min="523" max="768" width="11.42578125" style="3"/>
    <col min="769" max="769" width="4.28515625" style="3" customWidth="1"/>
    <col min="770" max="770" width="60.28515625" style="3" customWidth="1"/>
    <col min="771" max="772" width="31.140625" style="3" customWidth="1"/>
    <col min="773" max="773" width="13.7109375" style="3" customWidth="1"/>
    <col min="774" max="774" width="31.28515625" style="3" customWidth="1"/>
    <col min="775" max="775" width="13.7109375" style="3" customWidth="1"/>
    <col min="776" max="776" width="31.7109375" style="3" customWidth="1"/>
    <col min="777" max="777" width="13.7109375" style="3" customWidth="1"/>
    <col min="778" max="778" width="4" style="3" customWidth="1"/>
    <col min="779" max="1024" width="11.42578125" style="3"/>
    <col min="1025" max="1025" width="4.28515625" style="3" customWidth="1"/>
    <col min="1026" max="1026" width="60.28515625" style="3" customWidth="1"/>
    <col min="1027" max="1028" width="31.140625" style="3" customWidth="1"/>
    <col min="1029" max="1029" width="13.7109375" style="3" customWidth="1"/>
    <col min="1030" max="1030" width="31.28515625" style="3" customWidth="1"/>
    <col min="1031" max="1031" width="13.7109375" style="3" customWidth="1"/>
    <col min="1032" max="1032" width="31.7109375" style="3" customWidth="1"/>
    <col min="1033" max="1033" width="13.7109375" style="3" customWidth="1"/>
    <col min="1034" max="1034" width="4" style="3" customWidth="1"/>
    <col min="1035" max="1280" width="11.42578125" style="3"/>
    <col min="1281" max="1281" width="4.28515625" style="3" customWidth="1"/>
    <col min="1282" max="1282" width="60.28515625" style="3" customWidth="1"/>
    <col min="1283" max="1284" width="31.140625" style="3" customWidth="1"/>
    <col min="1285" max="1285" width="13.7109375" style="3" customWidth="1"/>
    <col min="1286" max="1286" width="31.28515625" style="3" customWidth="1"/>
    <col min="1287" max="1287" width="13.7109375" style="3" customWidth="1"/>
    <col min="1288" max="1288" width="31.7109375" style="3" customWidth="1"/>
    <col min="1289" max="1289" width="13.7109375" style="3" customWidth="1"/>
    <col min="1290" max="1290" width="4" style="3" customWidth="1"/>
    <col min="1291" max="1536" width="11.42578125" style="3"/>
    <col min="1537" max="1537" width="4.28515625" style="3" customWidth="1"/>
    <col min="1538" max="1538" width="60.28515625" style="3" customWidth="1"/>
    <col min="1539" max="1540" width="31.140625" style="3" customWidth="1"/>
    <col min="1541" max="1541" width="13.7109375" style="3" customWidth="1"/>
    <col min="1542" max="1542" width="31.28515625" style="3" customWidth="1"/>
    <col min="1543" max="1543" width="13.7109375" style="3" customWidth="1"/>
    <col min="1544" max="1544" width="31.7109375" style="3" customWidth="1"/>
    <col min="1545" max="1545" width="13.7109375" style="3" customWidth="1"/>
    <col min="1546" max="1546" width="4" style="3" customWidth="1"/>
    <col min="1547" max="1792" width="11.42578125" style="3"/>
    <col min="1793" max="1793" width="4.28515625" style="3" customWidth="1"/>
    <col min="1794" max="1794" width="60.28515625" style="3" customWidth="1"/>
    <col min="1795" max="1796" width="31.140625" style="3" customWidth="1"/>
    <col min="1797" max="1797" width="13.7109375" style="3" customWidth="1"/>
    <col min="1798" max="1798" width="31.28515625" style="3" customWidth="1"/>
    <col min="1799" max="1799" width="13.7109375" style="3" customWidth="1"/>
    <col min="1800" max="1800" width="31.7109375" style="3" customWidth="1"/>
    <col min="1801" max="1801" width="13.7109375" style="3" customWidth="1"/>
    <col min="1802" max="1802" width="4" style="3" customWidth="1"/>
    <col min="1803" max="2048" width="11.42578125" style="3"/>
    <col min="2049" max="2049" width="4.28515625" style="3" customWidth="1"/>
    <col min="2050" max="2050" width="60.28515625" style="3" customWidth="1"/>
    <col min="2051" max="2052" width="31.140625" style="3" customWidth="1"/>
    <col min="2053" max="2053" width="13.7109375" style="3" customWidth="1"/>
    <col min="2054" max="2054" width="31.28515625" style="3" customWidth="1"/>
    <col min="2055" max="2055" width="13.7109375" style="3" customWidth="1"/>
    <col min="2056" max="2056" width="31.7109375" style="3" customWidth="1"/>
    <col min="2057" max="2057" width="13.7109375" style="3" customWidth="1"/>
    <col min="2058" max="2058" width="4" style="3" customWidth="1"/>
    <col min="2059" max="2304" width="11.42578125" style="3"/>
    <col min="2305" max="2305" width="4.28515625" style="3" customWidth="1"/>
    <col min="2306" max="2306" width="60.28515625" style="3" customWidth="1"/>
    <col min="2307" max="2308" width="31.140625" style="3" customWidth="1"/>
    <col min="2309" max="2309" width="13.7109375" style="3" customWidth="1"/>
    <col min="2310" max="2310" width="31.28515625" style="3" customWidth="1"/>
    <col min="2311" max="2311" width="13.7109375" style="3" customWidth="1"/>
    <col min="2312" max="2312" width="31.7109375" style="3" customWidth="1"/>
    <col min="2313" max="2313" width="13.7109375" style="3" customWidth="1"/>
    <col min="2314" max="2314" width="4" style="3" customWidth="1"/>
    <col min="2315" max="2560" width="11.42578125" style="3"/>
    <col min="2561" max="2561" width="4.28515625" style="3" customWidth="1"/>
    <col min="2562" max="2562" width="60.28515625" style="3" customWidth="1"/>
    <col min="2563" max="2564" width="31.140625" style="3" customWidth="1"/>
    <col min="2565" max="2565" width="13.7109375" style="3" customWidth="1"/>
    <col min="2566" max="2566" width="31.28515625" style="3" customWidth="1"/>
    <col min="2567" max="2567" width="13.7109375" style="3" customWidth="1"/>
    <col min="2568" max="2568" width="31.7109375" style="3" customWidth="1"/>
    <col min="2569" max="2569" width="13.7109375" style="3" customWidth="1"/>
    <col min="2570" max="2570" width="4" style="3" customWidth="1"/>
    <col min="2571" max="2816" width="11.42578125" style="3"/>
    <col min="2817" max="2817" width="4.28515625" style="3" customWidth="1"/>
    <col min="2818" max="2818" width="60.28515625" style="3" customWidth="1"/>
    <col min="2819" max="2820" width="31.140625" style="3" customWidth="1"/>
    <col min="2821" max="2821" width="13.7109375" style="3" customWidth="1"/>
    <col min="2822" max="2822" width="31.28515625" style="3" customWidth="1"/>
    <col min="2823" max="2823" width="13.7109375" style="3" customWidth="1"/>
    <col min="2824" max="2824" width="31.7109375" style="3" customWidth="1"/>
    <col min="2825" max="2825" width="13.7109375" style="3" customWidth="1"/>
    <col min="2826" max="2826" width="4" style="3" customWidth="1"/>
    <col min="2827" max="3072" width="11.42578125" style="3"/>
    <col min="3073" max="3073" width="4.28515625" style="3" customWidth="1"/>
    <col min="3074" max="3074" width="60.28515625" style="3" customWidth="1"/>
    <col min="3075" max="3076" width="31.140625" style="3" customWidth="1"/>
    <col min="3077" max="3077" width="13.7109375" style="3" customWidth="1"/>
    <col min="3078" max="3078" width="31.28515625" style="3" customWidth="1"/>
    <col min="3079" max="3079" width="13.7109375" style="3" customWidth="1"/>
    <col min="3080" max="3080" width="31.7109375" style="3" customWidth="1"/>
    <col min="3081" max="3081" width="13.7109375" style="3" customWidth="1"/>
    <col min="3082" max="3082" width="4" style="3" customWidth="1"/>
    <col min="3083" max="3328" width="11.42578125" style="3"/>
    <col min="3329" max="3329" width="4.28515625" style="3" customWidth="1"/>
    <col min="3330" max="3330" width="60.28515625" style="3" customWidth="1"/>
    <col min="3331" max="3332" width="31.140625" style="3" customWidth="1"/>
    <col min="3333" max="3333" width="13.7109375" style="3" customWidth="1"/>
    <col min="3334" max="3334" width="31.28515625" style="3" customWidth="1"/>
    <col min="3335" max="3335" width="13.7109375" style="3" customWidth="1"/>
    <col min="3336" max="3336" width="31.7109375" style="3" customWidth="1"/>
    <col min="3337" max="3337" width="13.7109375" style="3" customWidth="1"/>
    <col min="3338" max="3338" width="4" style="3" customWidth="1"/>
    <col min="3339" max="3584" width="11.42578125" style="3"/>
    <col min="3585" max="3585" width="4.28515625" style="3" customWidth="1"/>
    <col min="3586" max="3586" width="60.28515625" style="3" customWidth="1"/>
    <col min="3587" max="3588" width="31.140625" style="3" customWidth="1"/>
    <col min="3589" max="3589" width="13.7109375" style="3" customWidth="1"/>
    <col min="3590" max="3590" width="31.28515625" style="3" customWidth="1"/>
    <col min="3591" max="3591" width="13.7109375" style="3" customWidth="1"/>
    <col min="3592" max="3592" width="31.7109375" style="3" customWidth="1"/>
    <col min="3593" max="3593" width="13.7109375" style="3" customWidth="1"/>
    <col min="3594" max="3594" width="4" style="3" customWidth="1"/>
    <col min="3595" max="3840" width="11.42578125" style="3"/>
    <col min="3841" max="3841" width="4.28515625" style="3" customWidth="1"/>
    <col min="3842" max="3842" width="60.28515625" style="3" customWidth="1"/>
    <col min="3843" max="3844" width="31.140625" style="3" customWidth="1"/>
    <col min="3845" max="3845" width="13.7109375" style="3" customWidth="1"/>
    <col min="3846" max="3846" width="31.28515625" style="3" customWidth="1"/>
    <col min="3847" max="3847" width="13.7109375" style="3" customWidth="1"/>
    <col min="3848" max="3848" width="31.7109375" style="3" customWidth="1"/>
    <col min="3849" max="3849" width="13.7109375" style="3" customWidth="1"/>
    <col min="3850" max="3850" width="4" style="3" customWidth="1"/>
    <col min="3851" max="4096" width="11.42578125" style="3"/>
    <col min="4097" max="4097" width="4.28515625" style="3" customWidth="1"/>
    <col min="4098" max="4098" width="60.28515625" style="3" customWidth="1"/>
    <col min="4099" max="4100" width="31.140625" style="3" customWidth="1"/>
    <col min="4101" max="4101" width="13.7109375" style="3" customWidth="1"/>
    <col min="4102" max="4102" width="31.28515625" style="3" customWidth="1"/>
    <col min="4103" max="4103" width="13.7109375" style="3" customWidth="1"/>
    <col min="4104" max="4104" width="31.7109375" style="3" customWidth="1"/>
    <col min="4105" max="4105" width="13.7109375" style="3" customWidth="1"/>
    <col min="4106" max="4106" width="4" style="3" customWidth="1"/>
    <col min="4107" max="4352" width="11.42578125" style="3"/>
    <col min="4353" max="4353" width="4.28515625" style="3" customWidth="1"/>
    <col min="4354" max="4354" width="60.28515625" style="3" customWidth="1"/>
    <col min="4355" max="4356" width="31.140625" style="3" customWidth="1"/>
    <col min="4357" max="4357" width="13.7109375" style="3" customWidth="1"/>
    <col min="4358" max="4358" width="31.28515625" style="3" customWidth="1"/>
    <col min="4359" max="4359" width="13.7109375" style="3" customWidth="1"/>
    <col min="4360" max="4360" width="31.7109375" style="3" customWidth="1"/>
    <col min="4361" max="4361" width="13.7109375" style="3" customWidth="1"/>
    <col min="4362" max="4362" width="4" style="3" customWidth="1"/>
    <col min="4363" max="4608" width="11.42578125" style="3"/>
    <col min="4609" max="4609" width="4.28515625" style="3" customWidth="1"/>
    <col min="4610" max="4610" width="60.28515625" style="3" customWidth="1"/>
    <col min="4611" max="4612" width="31.140625" style="3" customWidth="1"/>
    <col min="4613" max="4613" width="13.7109375" style="3" customWidth="1"/>
    <col min="4614" max="4614" width="31.28515625" style="3" customWidth="1"/>
    <col min="4615" max="4615" width="13.7109375" style="3" customWidth="1"/>
    <col min="4616" max="4616" width="31.7109375" style="3" customWidth="1"/>
    <col min="4617" max="4617" width="13.7109375" style="3" customWidth="1"/>
    <col min="4618" max="4618" width="4" style="3" customWidth="1"/>
    <col min="4619" max="4864" width="11.42578125" style="3"/>
    <col min="4865" max="4865" width="4.28515625" style="3" customWidth="1"/>
    <col min="4866" max="4866" width="60.28515625" style="3" customWidth="1"/>
    <col min="4867" max="4868" width="31.140625" style="3" customWidth="1"/>
    <col min="4869" max="4869" width="13.7109375" style="3" customWidth="1"/>
    <col min="4870" max="4870" width="31.28515625" style="3" customWidth="1"/>
    <col min="4871" max="4871" width="13.7109375" style="3" customWidth="1"/>
    <col min="4872" max="4872" width="31.7109375" style="3" customWidth="1"/>
    <col min="4873" max="4873" width="13.7109375" style="3" customWidth="1"/>
    <col min="4874" max="4874" width="4" style="3" customWidth="1"/>
    <col min="4875" max="5120" width="11.42578125" style="3"/>
    <col min="5121" max="5121" width="4.28515625" style="3" customWidth="1"/>
    <col min="5122" max="5122" width="60.28515625" style="3" customWidth="1"/>
    <col min="5123" max="5124" width="31.140625" style="3" customWidth="1"/>
    <col min="5125" max="5125" width="13.7109375" style="3" customWidth="1"/>
    <col min="5126" max="5126" width="31.28515625" style="3" customWidth="1"/>
    <col min="5127" max="5127" width="13.7109375" style="3" customWidth="1"/>
    <col min="5128" max="5128" width="31.7109375" style="3" customWidth="1"/>
    <col min="5129" max="5129" width="13.7109375" style="3" customWidth="1"/>
    <col min="5130" max="5130" width="4" style="3" customWidth="1"/>
    <col min="5131" max="5376" width="11.42578125" style="3"/>
    <col min="5377" max="5377" width="4.28515625" style="3" customWidth="1"/>
    <col min="5378" max="5378" width="60.28515625" style="3" customWidth="1"/>
    <col min="5379" max="5380" width="31.140625" style="3" customWidth="1"/>
    <col min="5381" max="5381" width="13.7109375" style="3" customWidth="1"/>
    <col min="5382" max="5382" width="31.28515625" style="3" customWidth="1"/>
    <col min="5383" max="5383" width="13.7109375" style="3" customWidth="1"/>
    <col min="5384" max="5384" width="31.7109375" style="3" customWidth="1"/>
    <col min="5385" max="5385" width="13.7109375" style="3" customWidth="1"/>
    <col min="5386" max="5386" width="4" style="3" customWidth="1"/>
    <col min="5387" max="5632" width="11.42578125" style="3"/>
    <col min="5633" max="5633" width="4.28515625" style="3" customWidth="1"/>
    <col min="5634" max="5634" width="60.28515625" style="3" customWidth="1"/>
    <col min="5635" max="5636" width="31.140625" style="3" customWidth="1"/>
    <col min="5637" max="5637" width="13.7109375" style="3" customWidth="1"/>
    <col min="5638" max="5638" width="31.28515625" style="3" customWidth="1"/>
    <col min="5639" max="5639" width="13.7109375" style="3" customWidth="1"/>
    <col min="5640" max="5640" width="31.7109375" style="3" customWidth="1"/>
    <col min="5641" max="5641" width="13.7109375" style="3" customWidth="1"/>
    <col min="5642" max="5642" width="4" style="3" customWidth="1"/>
    <col min="5643" max="5888" width="11.42578125" style="3"/>
    <col min="5889" max="5889" width="4.28515625" style="3" customWidth="1"/>
    <col min="5890" max="5890" width="60.28515625" style="3" customWidth="1"/>
    <col min="5891" max="5892" width="31.140625" style="3" customWidth="1"/>
    <col min="5893" max="5893" width="13.7109375" style="3" customWidth="1"/>
    <col min="5894" max="5894" width="31.28515625" style="3" customWidth="1"/>
    <col min="5895" max="5895" width="13.7109375" style="3" customWidth="1"/>
    <col min="5896" max="5896" width="31.7109375" style="3" customWidth="1"/>
    <col min="5897" max="5897" width="13.7109375" style="3" customWidth="1"/>
    <col min="5898" max="5898" width="4" style="3" customWidth="1"/>
    <col min="5899" max="6144" width="11.42578125" style="3"/>
    <col min="6145" max="6145" width="4.28515625" style="3" customWidth="1"/>
    <col min="6146" max="6146" width="60.28515625" style="3" customWidth="1"/>
    <col min="6147" max="6148" width="31.140625" style="3" customWidth="1"/>
    <col min="6149" max="6149" width="13.7109375" style="3" customWidth="1"/>
    <col min="6150" max="6150" width="31.28515625" style="3" customWidth="1"/>
    <col min="6151" max="6151" width="13.7109375" style="3" customWidth="1"/>
    <col min="6152" max="6152" width="31.7109375" style="3" customWidth="1"/>
    <col min="6153" max="6153" width="13.7109375" style="3" customWidth="1"/>
    <col min="6154" max="6154" width="4" style="3" customWidth="1"/>
    <col min="6155" max="6400" width="11.42578125" style="3"/>
    <col min="6401" max="6401" width="4.28515625" style="3" customWidth="1"/>
    <col min="6402" max="6402" width="60.28515625" style="3" customWidth="1"/>
    <col min="6403" max="6404" width="31.140625" style="3" customWidth="1"/>
    <col min="6405" max="6405" width="13.7109375" style="3" customWidth="1"/>
    <col min="6406" max="6406" width="31.28515625" style="3" customWidth="1"/>
    <col min="6407" max="6407" width="13.7109375" style="3" customWidth="1"/>
    <col min="6408" max="6408" width="31.7109375" style="3" customWidth="1"/>
    <col min="6409" max="6409" width="13.7109375" style="3" customWidth="1"/>
    <col min="6410" max="6410" width="4" style="3" customWidth="1"/>
    <col min="6411" max="6656" width="11.42578125" style="3"/>
    <col min="6657" max="6657" width="4.28515625" style="3" customWidth="1"/>
    <col min="6658" max="6658" width="60.28515625" style="3" customWidth="1"/>
    <col min="6659" max="6660" width="31.140625" style="3" customWidth="1"/>
    <col min="6661" max="6661" width="13.7109375" style="3" customWidth="1"/>
    <col min="6662" max="6662" width="31.28515625" style="3" customWidth="1"/>
    <col min="6663" max="6663" width="13.7109375" style="3" customWidth="1"/>
    <col min="6664" max="6664" width="31.7109375" style="3" customWidth="1"/>
    <col min="6665" max="6665" width="13.7109375" style="3" customWidth="1"/>
    <col min="6666" max="6666" width="4" style="3" customWidth="1"/>
    <col min="6667" max="6912" width="11.42578125" style="3"/>
    <col min="6913" max="6913" width="4.28515625" style="3" customWidth="1"/>
    <col min="6914" max="6914" width="60.28515625" style="3" customWidth="1"/>
    <col min="6915" max="6916" width="31.140625" style="3" customWidth="1"/>
    <col min="6917" max="6917" width="13.7109375" style="3" customWidth="1"/>
    <col min="6918" max="6918" width="31.28515625" style="3" customWidth="1"/>
    <col min="6919" max="6919" width="13.7109375" style="3" customWidth="1"/>
    <col min="6920" max="6920" width="31.7109375" style="3" customWidth="1"/>
    <col min="6921" max="6921" width="13.7109375" style="3" customWidth="1"/>
    <col min="6922" max="6922" width="4" style="3" customWidth="1"/>
    <col min="6923" max="7168" width="11.42578125" style="3"/>
    <col min="7169" max="7169" width="4.28515625" style="3" customWidth="1"/>
    <col min="7170" max="7170" width="60.28515625" style="3" customWidth="1"/>
    <col min="7171" max="7172" width="31.140625" style="3" customWidth="1"/>
    <col min="7173" max="7173" width="13.7109375" style="3" customWidth="1"/>
    <col min="7174" max="7174" width="31.28515625" style="3" customWidth="1"/>
    <col min="7175" max="7175" width="13.7109375" style="3" customWidth="1"/>
    <col min="7176" max="7176" width="31.7109375" style="3" customWidth="1"/>
    <col min="7177" max="7177" width="13.7109375" style="3" customWidth="1"/>
    <col min="7178" max="7178" width="4" style="3" customWidth="1"/>
    <col min="7179" max="7424" width="11.42578125" style="3"/>
    <col min="7425" max="7425" width="4.28515625" style="3" customWidth="1"/>
    <col min="7426" max="7426" width="60.28515625" style="3" customWidth="1"/>
    <col min="7427" max="7428" width="31.140625" style="3" customWidth="1"/>
    <col min="7429" max="7429" width="13.7109375" style="3" customWidth="1"/>
    <col min="7430" max="7430" width="31.28515625" style="3" customWidth="1"/>
    <col min="7431" max="7431" width="13.7109375" style="3" customWidth="1"/>
    <col min="7432" max="7432" width="31.7109375" style="3" customWidth="1"/>
    <col min="7433" max="7433" width="13.7109375" style="3" customWidth="1"/>
    <col min="7434" max="7434" width="4" style="3" customWidth="1"/>
    <col min="7435" max="7680" width="11.42578125" style="3"/>
    <col min="7681" max="7681" width="4.28515625" style="3" customWidth="1"/>
    <col min="7682" max="7682" width="60.28515625" style="3" customWidth="1"/>
    <col min="7683" max="7684" width="31.140625" style="3" customWidth="1"/>
    <col min="7685" max="7685" width="13.7109375" style="3" customWidth="1"/>
    <col min="7686" max="7686" width="31.28515625" style="3" customWidth="1"/>
    <col min="7687" max="7687" width="13.7109375" style="3" customWidth="1"/>
    <col min="7688" max="7688" width="31.7109375" style="3" customWidth="1"/>
    <col min="7689" max="7689" width="13.7109375" style="3" customWidth="1"/>
    <col min="7690" max="7690" width="4" style="3" customWidth="1"/>
    <col min="7691" max="7936" width="11.42578125" style="3"/>
    <col min="7937" max="7937" width="4.28515625" style="3" customWidth="1"/>
    <col min="7938" max="7938" width="60.28515625" style="3" customWidth="1"/>
    <col min="7939" max="7940" width="31.140625" style="3" customWidth="1"/>
    <col min="7941" max="7941" width="13.7109375" style="3" customWidth="1"/>
    <col min="7942" max="7942" width="31.28515625" style="3" customWidth="1"/>
    <col min="7943" max="7943" width="13.7109375" style="3" customWidth="1"/>
    <col min="7944" max="7944" width="31.7109375" style="3" customWidth="1"/>
    <col min="7945" max="7945" width="13.7109375" style="3" customWidth="1"/>
    <col min="7946" max="7946" width="4" style="3" customWidth="1"/>
    <col min="7947" max="8192" width="11.42578125" style="3"/>
    <col min="8193" max="8193" width="4.28515625" style="3" customWidth="1"/>
    <col min="8194" max="8194" width="60.28515625" style="3" customWidth="1"/>
    <col min="8195" max="8196" width="31.140625" style="3" customWidth="1"/>
    <col min="8197" max="8197" width="13.7109375" style="3" customWidth="1"/>
    <col min="8198" max="8198" width="31.28515625" style="3" customWidth="1"/>
    <col min="8199" max="8199" width="13.7109375" style="3" customWidth="1"/>
    <col min="8200" max="8200" width="31.7109375" style="3" customWidth="1"/>
    <col min="8201" max="8201" width="13.7109375" style="3" customWidth="1"/>
    <col min="8202" max="8202" width="4" style="3" customWidth="1"/>
    <col min="8203" max="8448" width="11.42578125" style="3"/>
    <col min="8449" max="8449" width="4.28515625" style="3" customWidth="1"/>
    <col min="8450" max="8450" width="60.28515625" style="3" customWidth="1"/>
    <col min="8451" max="8452" width="31.140625" style="3" customWidth="1"/>
    <col min="8453" max="8453" width="13.7109375" style="3" customWidth="1"/>
    <col min="8454" max="8454" width="31.28515625" style="3" customWidth="1"/>
    <col min="8455" max="8455" width="13.7109375" style="3" customWidth="1"/>
    <col min="8456" max="8456" width="31.7109375" style="3" customWidth="1"/>
    <col min="8457" max="8457" width="13.7109375" style="3" customWidth="1"/>
    <col min="8458" max="8458" width="4" style="3" customWidth="1"/>
    <col min="8459" max="8704" width="11.42578125" style="3"/>
    <col min="8705" max="8705" width="4.28515625" style="3" customWidth="1"/>
    <col min="8706" max="8706" width="60.28515625" style="3" customWidth="1"/>
    <col min="8707" max="8708" width="31.140625" style="3" customWidth="1"/>
    <col min="8709" max="8709" width="13.7109375" style="3" customWidth="1"/>
    <col min="8710" max="8710" width="31.28515625" style="3" customWidth="1"/>
    <col min="8711" max="8711" width="13.7109375" style="3" customWidth="1"/>
    <col min="8712" max="8712" width="31.7109375" style="3" customWidth="1"/>
    <col min="8713" max="8713" width="13.7109375" style="3" customWidth="1"/>
    <col min="8714" max="8714" width="4" style="3" customWidth="1"/>
    <col min="8715" max="8960" width="11.42578125" style="3"/>
    <col min="8961" max="8961" width="4.28515625" style="3" customWidth="1"/>
    <col min="8962" max="8962" width="60.28515625" style="3" customWidth="1"/>
    <col min="8963" max="8964" width="31.140625" style="3" customWidth="1"/>
    <col min="8965" max="8965" width="13.7109375" style="3" customWidth="1"/>
    <col min="8966" max="8966" width="31.28515625" style="3" customWidth="1"/>
    <col min="8967" max="8967" width="13.7109375" style="3" customWidth="1"/>
    <col min="8968" max="8968" width="31.7109375" style="3" customWidth="1"/>
    <col min="8969" max="8969" width="13.7109375" style="3" customWidth="1"/>
    <col min="8970" max="8970" width="4" style="3" customWidth="1"/>
    <col min="8971" max="9216" width="11.42578125" style="3"/>
    <col min="9217" max="9217" width="4.28515625" style="3" customWidth="1"/>
    <col min="9218" max="9218" width="60.28515625" style="3" customWidth="1"/>
    <col min="9219" max="9220" width="31.140625" style="3" customWidth="1"/>
    <col min="9221" max="9221" width="13.7109375" style="3" customWidth="1"/>
    <col min="9222" max="9222" width="31.28515625" style="3" customWidth="1"/>
    <col min="9223" max="9223" width="13.7109375" style="3" customWidth="1"/>
    <col min="9224" max="9224" width="31.7109375" style="3" customWidth="1"/>
    <col min="9225" max="9225" width="13.7109375" style="3" customWidth="1"/>
    <col min="9226" max="9226" width="4" style="3" customWidth="1"/>
    <col min="9227" max="9472" width="11.42578125" style="3"/>
    <col min="9473" max="9473" width="4.28515625" style="3" customWidth="1"/>
    <col min="9474" max="9474" width="60.28515625" style="3" customWidth="1"/>
    <col min="9475" max="9476" width="31.140625" style="3" customWidth="1"/>
    <col min="9477" max="9477" width="13.7109375" style="3" customWidth="1"/>
    <col min="9478" max="9478" width="31.28515625" style="3" customWidth="1"/>
    <col min="9479" max="9479" width="13.7109375" style="3" customWidth="1"/>
    <col min="9480" max="9480" width="31.7109375" style="3" customWidth="1"/>
    <col min="9481" max="9481" width="13.7109375" style="3" customWidth="1"/>
    <col min="9482" max="9482" width="4" style="3" customWidth="1"/>
    <col min="9483" max="9728" width="11.42578125" style="3"/>
    <col min="9729" max="9729" width="4.28515625" style="3" customWidth="1"/>
    <col min="9730" max="9730" width="60.28515625" style="3" customWidth="1"/>
    <col min="9731" max="9732" width="31.140625" style="3" customWidth="1"/>
    <col min="9733" max="9733" width="13.7109375" style="3" customWidth="1"/>
    <col min="9734" max="9734" width="31.28515625" style="3" customWidth="1"/>
    <col min="9735" max="9735" width="13.7109375" style="3" customWidth="1"/>
    <col min="9736" max="9736" width="31.7109375" style="3" customWidth="1"/>
    <col min="9737" max="9737" width="13.7109375" style="3" customWidth="1"/>
    <col min="9738" max="9738" width="4" style="3" customWidth="1"/>
    <col min="9739" max="9984" width="11.42578125" style="3"/>
    <col min="9985" max="9985" width="4.28515625" style="3" customWidth="1"/>
    <col min="9986" max="9986" width="60.28515625" style="3" customWidth="1"/>
    <col min="9987" max="9988" width="31.140625" style="3" customWidth="1"/>
    <col min="9989" max="9989" width="13.7109375" style="3" customWidth="1"/>
    <col min="9990" max="9990" width="31.28515625" style="3" customWidth="1"/>
    <col min="9991" max="9991" width="13.7109375" style="3" customWidth="1"/>
    <col min="9992" max="9992" width="31.7109375" style="3" customWidth="1"/>
    <col min="9993" max="9993" width="13.7109375" style="3" customWidth="1"/>
    <col min="9994" max="9994" width="4" style="3" customWidth="1"/>
    <col min="9995" max="10240" width="11.42578125" style="3"/>
    <col min="10241" max="10241" width="4.28515625" style="3" customWidth="1"/>
    <col min="10242" max="10242" width="60.28515625" style="3" customWidth="1"/>
    <col min="10243" max="10244" width="31.140625" style="3" customWidth="1"/>
    <col min="10245" max="10245" width="13.7109375" style="3" customWidth="1"/>
    <col min="10246" max="10246" width="31.28515625" style="3" customWidth="1"/>
    <col min="10247" max="10247" width="13.7109375" style="3" customWidth="1"/>
    <col min="10248" max="10248" width="31.7109375" style="3" customWidth="1"/>
    <col min="10249" max="10249" width="13.7109375" style="3" customWidth="1"/>
    <col min="10250" max="10250" width="4" style="3" customWidth="1"/>
    <col min="10251" max="10496" width="11.42578125" style="3"/>
    <col min="10497" max="10497" width="4.28515625" style="3" customWidth="1"/>
    <col min="10498" max="10498" width="60.28515625" style="3" customWidth="1"/>
    <col min="10499" max="10500" width="31.140625" style="3" customWidth="1"/>
    <col min="10501" max="10501" width="13.7109375" style="3" customWidth="1"/>
    <col min="10502" max="10502" width="31.28515625" style="3" customWidth="1"/>
    <col min="10503" max="10503" width="13.7109375" style="3" customWidth="1"/>
    <col min="10504" max="10504" width="31.7109375" style="3" customWidth="1"/>
    <col min="10505" max="10505" width="13.7109375" style="3" customWidth="1"/>
    <col min="10506" max="10506" width="4" style="3" customWidth="1"/>
    <col min="10507" max="10752" width="11.42578125" style="3"/>
    <col min="10753" max="10753" width="4.28515625" style="3" customWidth="1"/>
    <col min="10754" max="10754" width="60.28515625" style="3" customWidth="1"/>
    <col min="10755" max="10756" width="31.140625" style="3" customWidth="1"/>
    <col min="10757" max="10757" width="13.7109375" style="3" customWidth="1"/>
    <col min="10758" max="10758" width="31.28515625" style="3" customWidth="1"/>
    <col min="10759" max="10759" width="13.7109375" style="3" customWidth="1"/>
    <col min="10760" max="10760" width="31.7109375" style="3" customWidth="1"/>
    <col min="10761" max="10761" width="13.7109375" style="3" customWidth="1"/>
    <col min="10762" max="10762" width="4" style="3" customWidth="1"/>
    <col min="10763" max="11008" width="11.42578125" style="3"/>
    <col min="11009" max="11009" width="4.28515625" style="3" customWidth="1"/>
    <col min="11010" max="11010" width="60.28515625" style="3" customWidth="1"/>
    <col min="11011" max="11012" width="31.140625" style="3" customWidth="1"/>
    <col min="11013" max="11013" width="13.7109375" style="3" customWidth="1"/>
    <col min="11014" max="11014" width="31.28515625" style="3" customWidth="1"/>
    <col min="11015" max="11015" width="13.7109375" style="3" customWidth="1"/>
    <col min="11016" max="11016" width="31.7109375" style="3" customWidth="1"/>
    <col min="11017" max="11017" width="13.7109375" style="3" customWidth="1"/>
    <col min="11018" max="11018" width="4" style="3" customWidth="1"/>
    <col min="11019" max="11264" width="11.42578125" style="3"/>
    <col min="11265" max="11265" width="4.28515625" style="3" customWidth="1"/>
    <col min="11266" max="11266" width="60.28515625" style="3" customWidth="1"/>
    <col min="11267" max="11268" width="31.140625" style="3" customWidth="1"/>
    <col min="11269" max="11269" width="13.7109375" style="3" customWidth="1"/>
    <col min="11270" max="11270" width="31.28515625" style="3" customWidth="1"/>
    <col min="11271" max="11271" width="13.7109375" style="3" customWidth="1"/>
    <col min="11272" max="11272" width="31.7109375" style="3" customWidth="1"/>
    <col min="11273" max="11273" width="13.7109375" style="3" customWidth="1"/>
    <col min="11274" max="11274" width="4" style="3" customWidth="1"/>
    <col min="11275" max="11520" width="11.42578125" style="3"/>
    <col min="11521" max="11521" width="4.28515625" style="3" customWidth="1"/>
    <col min="11522" max="11522" width="60.28515625" style="3" customWidth="1"/>
    <col min="11523" max="11524" width="31.140625" style="3" customWidth="1"/>
    <col min="11525" max="11525" width="13.7109375" style="3" customWidth="1"/>
    <col min="11526" max="11526" width="31.28515625" style="3" customWidth="1"/>
    <col min="11527" max="11527" width="13.7109375" style="3" customWidth="1"/>
    <col min="11528" max="11528" width="31.7109375" style="3" customWidth="1"/>
    <col min="11529" max="11529" width="13.7109375" style="3" customWidth="1"/>
    <col min="11530" max="11530" width="4" style="3" customWidth="1"/>
    <col min="11531" max="11776" width="11.42578125" style="3"/>
    <col min="11777" max="11777" width="4.28515625" style="3" customWidth="1"/>
    <col min="11778" max="11778" width="60.28515625" style="3" customWidth="1"/>
    <col min="11779" max="11780" width="31.140625" style="3" customWidth="1"/>
    <col min="11781" max="11781" width="13.7109375" style="3" customWidth="1"/>
    <col min="11782" max="11782" width="31.28515625" style="3" customWidth="1"/>
    <col min="11783" max="11783" width="13.7109375" style="3" customWidth="1"/>
    <col min="11784" max="11784" width="31.7109375" style="3" customWidth="1"/>
    <col min="11785" max="11785" width="13.7109375" style="3" customWidth="1"/>
    <col min="11786" max="11786" width="4" style="3" customWidth="1"/>
    <col min="11787" max="12032" width="11.42578125" style="3"/>
    <col min="12033" max="12033" width="4.28515625" style="3" customWidth="1"/>
    <col min="12034" max="12034" width="60.28515625" style="3" customWidth="1"/>
    <col min="12035" max="12036" width="31.140625" style="3" customWidth="1"/>
    <col min="12037" max="12037" width="13.7109375" style="3" customWidth="1"/>
    <col min="12038" max="12038" width="31.28515625" style="3" customWidth="1"/>
    <col min="12039" max="12039" width="13.7109375" style="3" customWidth="1"/>
    <col min="12040" max="12040" width="31.7109375" style="3" customWidth="1"/>
    <col min="12041" max="12041" width="13.7109375" style="3" customWidth="1"/>
    <col min="12042" max="12042" width="4" style="3" customWidth="1"/>
    <col min="12043" max="12288" width="11.42578125" style="3"/>
    <col min="12289" max="12289" width="4.28515625" style="3" customWidth="1"/>
    <col min="12290" max="12290" width="60.28515625" style="3" customWidth="1"/>
    <col min="12291" max="12292" width="31.140625" style="3" customWidth="1"/>
    <col min="12293" max="12293" width="13.7109375" style="3" customWidth="1"/>
    <col min="12294" max="12294" width="31.28515625" style="3" customWidth="1"/>
    <col min="12295" max="12295" width="13.7109375" style="3" customWidth="1"/>
    <col min="12296" max="12296" width="31.7109375" style="3" customWidth="1"/>
    <col min="12297" max="12297" width="13.7109375" style="3" customWidth="1"/>
    <col min="12298" max="12298" width="4" style="3" customWidth="1"/>
    <col min="12299" max="12544" width="11.42578125" style="3"/>
    <col min="12545" max="12545" width="4.28515625" style="3" customWidth="1"/>
    <col min="12546" max="12546" width="60.28515625" style="3" customWidth="1"/>
    <col min="12547" max="12548" width="31.140625" style="3" customWidth="1"/>
    <col min="12549" max="12549" width="13.7109375" style="3" customWidth="1"/>
    <col min="12550" max="12550" width="31.28515625" style="3" customWidth="1"/>
    <col min="12551" max="12551" width="13.7109375" style="3" customWidth="1"/>
    <col min="12552" max="12552" width="31.7109375" style="3" customWidth="1"/>
    <col min="12553" max="12553" width="13.7109375" style="3" customWidth="1"/>
    <col min="12554" max="12554" width="4" style="3" customWidth="1"/>
    <col min="12555" max="12800" width="11.42578125" style="3"/>
    <col min="12801" max="12801" width="4.28515625" style="3" customWidth="1"/>
    <col min="12802" max="12802" width="60.28515625" style="3" customWidth="1"/>
    <col min="12803" max="12804" width="31.140625" style="3" customWidth="1"/>
    <col min="12805" max="12805" width="13.7109375" style="3" customWidth="1"/>
    <col min="12806" max="12806" width="31.28515625" style="3" customWidth="1"/>
    <col min="12807" max="12807" width="13.7109375" style="3" customWidth="1"/>
    <col min="12808" max="12808" width="31.7109375" style="3" customWidth="1"/>
    <col min="12809" max="12809" width="13.7109375" style="3" customWidth="1"/>
    <col min="12810" max="12810" width="4" style="3" customWidth="1"/>
    <col min="12811" max="13056" width="11.42578125" style="3"/>
    <col min="13057" max="13057" width="4.28515625" style="3" customWidth="1"/>
    <col min="13058" max="13058" width="60.28515625" style="3" customWidth="1"/>
    <col min="13059" max="13060" width="31.140625" style="3" customWidth="1"/>
    <col min="13061" max="13061" width="13.7109375" style="3" customWidth="1"/>
    <col min="13062" max="13062" width="31.28515625" style="3" customWidth="1"/>
    <col min="13063" max="13063" width="13.7109375" style="3" customWidth="1"/>
    <col min="13064" max="13064" width="31.7109375" style="3" customWidth="1"/>
    <col min="13065" max="13065" width="13.7109375" style="3" customWidth="1"/>
    <col min="13066" max="13066" width="4" style="3" customWidth="1"/>
    <col min="13067" max="13312" width="11.42578125" style="3"/>
    <col min="13313" max="13313" width="4.28515625" style="3" customWidth="1"/>
    <col min="13314" max="13314" width="60.28515625" style="3" customWidth="1"/>
    <col min="13315" max="13316" width="31.140625" style="3" customWidth="1"/>
    <col min="13317" max="13317" width="13.7109375" style="3" customWidth="1"/>
    <col min="13318" max="13318" width="31.28515625" style="3" customWidth="1"/>
    <col min="13319" max="13319" width="13.7109375" style="3" customWidth="1"/>
    <col min="13320" max="13320" width="31.7109375" style="3" customWidth="1"/>
    <col min="13321" max="13321" width="13.7109375" style="3" customWidth="1"/>
    <col min="13322" max="13322" width="4" style="3" customWidth="1"/>
    <col min="13323" max="13568" width="11.42578125" style="3"/>
    <col min="13569" max="13569" width="4.28515625" style="3" customWidth="1"/>
    <col min="13570" max="13570" width="60.28515625" style="3" customWidth="1"/>
    <col min="13571" max="13572" width="31.140625" style="3" customWidth="1"/>
    <col min="13573" max="13573" width="13.7109375" style="3" customWidth="1"/>
    <col min="13574" max="13574" width="31.28515625" style="3" customWidth="1"/>
    <col min="13575" max="13575" width="13.7109375" style="3" customWidth="1"/>
    <col min="13576" max="13576" width="31.7109375" style="3" customWidth="1"/>
    <col min="13577" max="13577" width="13.7109375" style="3" customWidth="1"/>
    <col min="13578" max="13578" width="4" style="3" customWidth="1"/>
    <col min="13579" max="13824" width="11.42578125" style="3"/>
    <col min="13825" max="13825" width="4.28515625" style="3" customWidth="1"/>
    <col min="13826" max="13826" width="60.28515625" style="3" customWidth="1"/>
    <col min="13827" max="13828" width="31.140625" style="3" customWidth="1"/>
    <col min="13829" max="13829" width="13.7109375" style="3" customWidth="1"/>
    <col min="13830" max="13830" width="31.28515625" style="3" customWidth="1"/>
    <col min="13831" max="13831" width="13.7109375" style="3" customWidth="1"/>
    <col min="13832" max="13832" width="31.7109375" style="3" customWidth="1"/>
    <col min="13833" max="13833" width="13.7109375" style="3" customWidth="1"/>
    <col min="13834" max="13834" width="4" style="3" customWidth="1"/>
    <col min="13835" max="14080" width="11.42578125" style="3"/>
    <col min="14081" max="14081" width="4.28515625" style="3" customWidth="1"/>
    <col min="14082" max="14082" width="60.28515625" style="3" customWidth="1"/>
    <col min="14083" max="14084" width="31.140625" style="3" customWidth="1"/>
    <col min="14085" max="14085" width="13.7109375" style="3" customWidth="1"/>
    <col min="14086" max="14086" width="31.28515625" style="3" customWidth="1"/>
    <col min="14087" max="14087" width="13.7109375" style="3" customWidth="1"/>
    <col min="14088" max="14088" width="31.7109375" style="3" customWidth="1"/>
    <col min="14089" max="14089" width="13.7109375" style="3" customWidth="1"/>
    <col min="14090" max="14090" width="4" style="3" customWidth="1"/>
    <col min="14091" max="14336" width="11.42578125" style="3"/>
    <col min="14337" max="14337" width="4.28515625" style="3" customWidth="1"/>
    <col min="14338" max="14338" width="60.28515625" style="3" customWidth="1"/>
    <col min="14339" max="14340" width="31.140625" style="3" customWidth="1"/>
    <col min="14341" max="14341" width="13.7109375" style="3" customWidth="1"/>
    <col min="14342" max="14342" width="31.28515625" style="3" customWidth="1"/>
    <col min="14343" max="14343" width="13.7109375" style="3" customWidth="1"/>
    <col min="14344" max="14344" width="31.7109375" style="3" customWidth="1"/>
    <col min="14345" max="14345" width="13.7109375" style="3" customWidth="1"/>
    <col min="14346" max="14346" width="4" style="3" customWidth="1"/>
    <col min="14347" max="14592" width="11.42578125" style="3"/>
    <col min="14593" max="14593" width="4.28515625" style="3" customWidth="1"/>
    <col min="14594" max="14594" width="60.28515625" style="3" customWidth="1"/>
    <col min="14595" max="14596" width="31.140625" style="3" customWidth="1"/>
    <col min="14597" max="14597" width="13.7109375" style="3" customWidth="1"/>
    <col min="14598" max="14598" width="31.28515625" style="3" customWidth="1"/>
    <col min="14599" max="14599" width="13.7109375" style="3" customWidth="1"/>
    <col min="14600" max="14600" width="31.7109375" style="3" customWidth="1"/>
    <col min="14601" max="14601" width="13.7109375" style="3" customWidth="1"/>
    <col min="14602" max="14602" width="4" style="3" customWidth="1"/>
    <col min="14603" max="14848" width="11.42578125" style="3"/>
    <col min="14849" max="14849" width="4.28515625" style="3" customWidth="1"/>
    <col min="14850" max="14850" width="60.28515625" style="3" customWidth="1"/>
    <col min="14851" max="14852" width="31.140625" style="3" customWidth="1"/>
    <col min="14853" max="14853" width="13.7109375" style="3" customWidth="1"/>
    <col min="14854" max="14854" width="31.28515625" style="3" customWidth="1"/>
    <col min="14855" max="14855" width="13.7109375" style="3" customWidth="1"/>
    <col min="14856" max="14856" width="31.7109375" style="3" customWidth="1"/>
    <col min="14857" max="14857" width="13.7109375" style="3" customWidth="1"/>
    <col min="14858" max="14858" width="4" style="3" customWidth="1"/>
    <col min="14859" max="15104" width="11.42578125" style="3"/>
    <col min="15105" max="15105" width="4.28515625" style="3" customWidth="1"/>
    <col min="15106" max="15106" width="60.28515625" style="3" customWidth="1"/>
    <col min="15107" max="15108" width="31.140625" style="3" customWidth="1"/>
    <col min="15109" max="15109" width="13.7109375" style="3" customWidth="1"/>
    <col min="15110" max="15110" width="31.28515625" style="3" customWidth="1"/>
    <col min="15111" max="15111" width="13.7109375" style="3" customWidth="1"/>
    <col min="15112" max="15112" width="31.7109375" style="3" customWidth="1"/>
    <col min="15113" max="15113" width="13.7109375" style="3" customWidth="1"/>
    <col min="15114" max="15114" width="4" style="3" customWidth="1"/>
    <col min="15115" max="15360" width="11.42578125" style="3"/>
    <col min="15361" max="15361" width="4.28515625" style="3" customWidth="1"/>
    <col min="15362" max="15362" width="60.28515625" style="3" customWidth="1"/>
    <col min="15363" max="15364" width="31.140625" style="3" customWidth="1"/>
    <col min="15365" max="15365" width="13.7109375" style="3" customWidth="1"/>
    <col min="15366" max="15366" width="31.28515625" style="3" customWidth="1"/>
    <col min="15367" max="15367" width="13.7109375" style="3" customWidth="1"/>
    <col min="15368" max="15368" width="31.7109375" style="3" customWidth="1"/>
    <col min="15369" max="15369" width="13.7109375" style="3" customWidth="1"/>
    <col min="15370" max="15370" width="4" style="3" customWidth="1"/>
    <col min="15371" max="15616" width="11.42578125" style="3"/>
    <col min="15617" max="15617" width="4.28515625" style="3" customWidth="1"/>
    <col min="15618" max="15618" width="60.28515625" style="3" customWidth="1"/>
    <col min="15619" max="15620" width="31.140625" style="3" customWidth="1"/>
    <col min="15621" max="15621" width="13.7109375" style="3" customWidth="1"/>
    <col min="15622" max="15622" width="31.28515625" style="3" customWidth="1"/>
    <col min="15623" max="15623" width="13.7109375" style="3" customWidth="1"/>
    <col min="15624" max="15624" width="31.7109375" style="3" customWidth="1"/>
    <col min="15625" max="15625" width="13.7109375" style="3" customWidth="1"/>
    <col min="15626" max="15626" width="4" style="3" customWidth="1"/>
    <col min="15627" max="15872" width="11.42578125" style="3"/>
    <col min="15873" max="15873" width="4.28515625" style="3" customWidth="1"/>
    <col min="15874" max="15874" width="60.28515625" style="3" customWidth="1"/>
    <col min="15875" max="15876" width="31.140625" style="3" customWidth="1"/>
    <col min="15877" max="15877" width="13.7109375" style="3" customWidth="1"/>
    <col min="15878" max="15878" width="31.28515625" style="3" customWidth="1"/>
    <col min="15879" max="15879" width="13.7109375" style="3" customWidth="1"/>
    <col min="15880" max="15880" width="31.7109375" style="3" customWidth="1"/>
    <col min="15881" max="15881" width="13.7109375" style="3" customWidth="1"/>
    <col min="15882" max="15882" width="4" style="3" customWidth="1"/>
    <col min="15883" max="16128" width="11.42578125" style="3"/>
    <col min="16129" max="16129" width="4.28515625" style="3" customWidth="1"/>
    <col min="16130" max="16130" width="60.28515625" style="3" customWidth="1"/>
    <col min="16131" max="16132" width="31.140625" style="3" customWidth="1"/>
    <col min="16133" max="16133" width="13.7109375" style="3" customWidth="1"/>
    <col min="16134" max="16134" width="31.28515625" style="3" customWidth="1"/>
    <col min="16135" max="16135" width="13.7109375" style="3" customWidth="1"/>
    <col min="16136" max="16136" width="31.7109375" style="3" customWidth="1"/>
    <col min="16137" max="16137" width="13.7109375" style="3" customWidth="1"/>
    <col min="16138" max="16138" width="4" style="3" customWidth="1"/>
    <col min="16139" max="16384" width="11.42578125" style="3"/>
  </cols>
  <sheetData>
    <row r="1" spans="1:10" ht="15.75" thickBot="1" x14ac:dyDescent="0.3"/>
    <row r="2" spans="1:10" x14ac:dyDescent="0.25">
      <c r="A2" s="4"/>
      <c r="B2" s="5"/>
      <c r="C2" s="5"/>
      <c r="D2" s="5"/>
      <c r="E2" s="5"/>
      <c r="F2" s="5"/>
      <c r="G2" s="5"/>
      <c r="H2" s="5"/>
      <c r="I2" s="5"/>
      <c r="J2" s="6"/>
    </row>
    <row r="3" spans="1:10" x14ac:dyDescent="0.25">
      <c r="A3" s="7"/>
      <c r="J3" s="8"/>
    </row>
    <row r="4" spans="1:10" x14ac:dyDescent="0.25">
      <c r="A4" s="7"/>
      <c r="H4" s="85">
        <v>31</v>
      </c>
      <c r="J4" s="8"/>
    </row>
    <row r="5" spans="1:10" ht="19.5" x14ac:dyDescent="0.25">
      <c r="A5" s="7"/>
      <c r="E5" s="9"/>
      <c r="F5" s="9"/>
      <c r="G5" s="9"/>
      <c r="H5" s="86"/>
      <c r="I5" s="9"/>
      <c r="J5" s="8"/>
    </row>
    <row r="6" spans="1:10" ht="25.5" x14ac:dyDescent="0.35">
      <c r="A6" s="7"/>
      <c r="F6" s="78" t="s">
        <v>69</v>
      </c>
      <c r="H6" s="87"/>
      <c r="J6" s="8"/>
    </row>
    <row r="7" spans="1:10" ht="18" x14ac:dyDescent="0.25">
      <c r="A7" s="7"/>
      <c r="F7" s="110" t="s">
        <v>83</v>
      </c>
      <c r="G7" s="110"/>
      <c r="H7" s="11">
        <v>41974</v>
      </c>
      <c r="J7" s="8"/>
    </row>
    <row r="8" spans="1:10" x14ac:dyDescent="0.25">
      <c r="A8" s="7"/>
      <c r="J8" s="8"/>
    </row>
    <row r="9" spans="1:10" ht="16.5" x14ac:dyDescent="0.3">
      <c r="A9" s="7"/>
      <c r="B9" s="79" t="s">
        <v>70</v>
      </c>
      <c r="C9" s="13"/>
      <c r="D9" s="13"/>
      <c r="E9" s="13"/>
      <c r="F9" s="13"/>
      <c r="G9" s="13"/>
      <c r="H9" s="13"/>
      <c r="I9" s="13"/>
      <c r="J9" s="8"/>
    </row>
    <row r="10" spans="1:10" ht="16.5" x14ac:dyDescent="0.3">
      <c r="A10" s="7"/>
      <c r="B10" s="15"/>
      <c r="C10" s="15"/>
      <c r="D10" s="15"/>
      <c r="E10" s="15"/>
      <c r="F10" s="15"/>
      <c r="G10" s="15"/>
      <c r="H10" s="15"/>
      <c r="I10" s="15"/>
      <c r="J10" s="8"/>
    </row>
    <row r="11" spans="1:10" x14ac:dyDescent="0.25">
      <c r="A11" s="7"/>
      <c r="B11" s="16" t="s">
        <v>3</v>
      </c>
      <c r="C11" s="16" t="s">
        <v>4</v>
      </c>
      <c r="D11" s="16" t="s">
        <v>5</v>
      </c>
      <c r="E11" s="16" t="s">
        <v>6</v>
      </c>
      <c r="F11" s="16" t="s">
        <v>7</v>
      </c>
      <c r="G11" s="16" t="s">
        <v>6</v>
      </c>
      <c r="H11" s="16" t="s">
        <v>8</v>
      </c>
      <c r="I11" s="16" t="s">
        <v>6</v>
      </c>
      <c r="J11" s="8"/>
    </row>
    <row r="12" spans="1:10" ht="16.5" x14ac:dyDescent="0.3">
      <c r="A12" s="7"/>
      <c r="B12" s="15"/>
      <c r="C12" s="15"/>
      <c r="D12" s="15"/>
      <c r="E12" s="15"/>
      <c r="F12" s="15"/>
      <c r="G12" s="15"/>
      <c r="H12" s="15"/>
      <c r="I12" s="15"/>
      <c r="J12" s="8"/>
    </row>
    <row r="13" spans="1:10" ht="18" x14ac:dyDescent="0.25">
      <c r="A13" s="7"/>
      <c r="B13" s="17" t="s">
        <v>9</v>
      </c>
      <c r="C13" s="18">
        <f>+C14+C15+C16</f>
        <v>1989837603532</v>
      </c>
      <c r="D13" s="18">
        <f>+D14+D15+D16</f>
        <v>1717776390372.6584</v>
      </c>
      <c r="E13" s="19">
        <f>+D13/C13</f>
        <v>0.86327466488902027</v>
      </c>
      <c r="F13" s="18">
        <f>+F14+F15+F16</f>
        <v>1646828400327.6206</v>
      </c>
      <c r="G13" s="19">
        <f>+F13/C13</f>
        <v>0.82761949890004516</v>
      </c>
      <c r="H13" s="18">
        <f>+H14+H15+H16</f>
        <v>1551118069243.4807</v>
      </c>
      <c r="I13" s="19">
        <f>+H13/C13</f>
        <v>0.77951992991298202</v>
      </c>
      <c r="J13" s="8"/>
    </row>
    <row r="14" spans="1:10" ht="17.25" x14ac:dyDescent="0.3">
      <c r="A14" s="7"/>
      <c r="B14" s="20" t="s">
        <v>10</v>
      </c>
      <c r="C14" s="21">
        <v>842646262774</v>
      </c>
      <c r="D14" s="21">
        <v>691659645787.31995</v>
      </c>
      <c r="E14" s="22">
        <f t="shared" ref="E14:E16" si="0">+D14/C14</f>
        <v>0.82081850515822552</v>
      </c>
      <c r="F14" s="21">
        <v>658273718576.5</v>
      </c>
      <c r="G14" s="22">
        <f t="shared" ref="G14:G16" si="1">+F14/C14</f>
        <v>0.78119817016627624</v>
      </c>
      <c r="H14" s="21">
        <v>655861380835.09998</v>
      </c>
      <c r="I14" s="80">
        <f t="shared" ref="I14:I16" si="2">+H14/C14</f>
        <v>0.77833535827477318</v>
      </c>
      <c r="J14" s="8"/>
    </row>
    <row r="15" spans="1:10" ht="17.25" x14ac:dyDescent="0.3">
      <c r="A15" s="7"/>
      <c r="B15" s="20" t="s">
        <v>11</v>
      </c>
      <c r="C15" s="21">
        <v>256609434745</v>
      </c>
      <c r="D15" s="21">
        <v>237672049168.27939</v>
      </c>
      <c r="E15" s="22">
        <f t="shared" si="0"/>
        <v>0.92620152257636501</v>
      </c>
      <c r="F15" s="21">
        <v>213755983214.20999</v>
      </c>
      <c r="G15" s="22">
        <f t="shared" si="1"/>
        <v>0.83300126289832377</v>
      </c>
      <c r="H15" s="21">
        <v>189816522770.06</v>
      </c>
      <c r="I15" s="80">
        <f t="shared" si="2"/>
        <v>0.73970983552762204</v>
      </c>
      <c r="J15" s="8"/>
    </row>
    <row r="16" spans="1:10" ht="17.25" x14ac:dyDescent="0.3">
      <c r="A16" s="7"/>
      <c r="B16" s="20" t="s">
        <v>12</v>
      </c>
      <c r="C16" s="21">
        <v>890581906013</v>
      </c>
      <c r="D16" s="21">
        <v>788444695417.05908</v>
      </c>
      <c r="E16" s="22">
        <f t="shared" si="0"/>
        <v>0.88531407397081119</v>
      </c>
      <c r="F16" s="21">
        <v>774798698536.91064</v>
      </c>
      <c r="G16" s="22">
        <f t="shared" si="1"/>
        <v>0.8699915115113519</v>
      </c>
      <c r="H16" s="21">
        <v>705440165638.3208</v>
      </c>
      <c r="I16" s="80">
        <f t="shared" si="2"/>
        <v>0.79211149572583317</v>
      </c>
      <c r="J16" s="8"/>
    </row>
    <row r="17" spans="1:10" ht="16.5" x14ac:dyDescent="0.3">
      <c r="A17" s="7"/>
      <c r="B17" s="15"/>
      <c r="C17" s="15"/>
      <c r="D17" s="15"/>
      <c r="E17" s="15"/>
      <c r="F17" s="23"/>
      <c r="G17" s="15"/>
      <c r="H17" s="23"/>
      <c r="I17" s="15"/>
      <c r="J17" s="8"/>
    </row>
    <row r="18" spans="1:10" ht="16.5" x14ac:dyDescent="0.3">
      <c r="A18" s="7"/>
      <c r="B18" s="15"/>
      <c r="C18" s="15"/>
      <c r="D18" s="15"/>
      <c r="E18" s="15"/>
      <c r="F18" s="23"/>
      <c r="G18" s="15"/>
      <c r="H18" s="23"/>
      <c r="I18" s="15"/>
      <c r="J18" s="8"/>
    </row>
    <row r="19" spans="1:10" ht="18" x14ac:dyDescent="0.25">
      <c r="A19" s="7"/>
      <c r="B19" s="17" t="s">
        <v>13</v>
      </c>
      <c r="C19" s="24">
        <v>623282014738</v>
      </c>
      <c r="D19" s="24">
        <v>566992465916</v>
      </c>
      <c r="E19" s="19">
        <v>0.75882108489201683</v>
      </c>
      <c r="F19" s="24">
        <v>485111421339.98999</v>
      </c>
      <c r="G19" s="19">
        <v>0.50752168206474813</v>
      </c>
      <c r="H19" s="24">
        <v>359712100838.08997</v>
      </c>
      <c r="I19" s="19">
        <v>0.50400622492095215</v>
      </c>
      <c r="J19" s="8"/>
    </row>
    <row r="20" spans="1:10" ht="16.5" x14ac:dyDescent="0.3">
      <c r="A20" s="7"/>
      <c r="B20" s="15"/>
      <c r="C20" s="15"/>
      <c r="D20" s="15"/>
      <c r="E20" s="15"/>
      <c r="F20" s="23"/>
      <c r="G20" s="15"/>
      <c r="H20" s="23"/>
      <c r="I20" s="15"/>
      <c r="J20" s="8"/>
    </row>
    <row r="21" spans="1:10" ht="20.25" x14ac:dyDescent="0.3">
      <c r="A21" s="7"/>
      <c r="B21" s="25" t="s">
        <v>14</v>
      </c>
      <c r="C21" s="26">
        <f>+C19+C13</f>
        <v>2613119618270</v>
      </c>
      <c r="D21" s="26">
        <f>+D19+D13</f>
        <v>2284768856288.6582</v>
      </c>
      <c r="E21" s="27">
        <f>+D21/C21</f>
        <v>0.874345299891505</v>
      </c>
      <c r="F21" s="26">
        <f>+F19+F13</f>
        <v>2131939821667.6106</v>
      </c>
      <c r="G21" s="27">
        <f>+F21/C21</f>
        <v>0.81586001909818751</v>
      </c>
      <c r="H21" s="26">
        <f>+H19+H13</f>
        <v>1910830170081.5708</v>
      </c>
      <c r="I21" s="27">
        <f>+H21/C21</f>
        <v>0.73124481432909849</v>
      </c>
      <c r="J21" s="8"/>
    </row>
    <row r="22" spans="1:10" ht="16.5" x14ac:dyDescent="0.3">
      <c r="A22" s="7"/>
      <c r="B22" s="15"/>
      <c r="C22" s="15"/>
      <c r="D22" s="15"/>
      <c r="E22" s="15"/>
      <c r="F22" s="15"/>
      <c r="G22" s="15"/>
      <c r="H22" s="15"/>
      <c r="I22" s="15"/>
      <c r="J22" s="14"/>
    </row>
    <row r="23" spans="1:10" ht="16.5" x14ac:dyDescent="0.3">
      <c r="A23" s="7"/>
      <c r="B23" s="15"/>
      <c r="C23" s="15"/>
      <c r="D23" s="15"/>
      <c r="E23" s="15"/>
      <c r="F23" s="15"/>
      <c r="G23" s="15"/>
      <c r="H23" s="15"/>
      <c r="I23" s="15"/>
      <c r="J23" s="14"/>
    </row>
    <row r="24" spans="1:10" ht="16.5" x14ac:dyDescent="0.3">
      <c r="A24" s="7"/>
      <c r="B24" s="15"/>
      <c r="C24" s="15"/>
      <c r="D24" s="15"/>
      <c r="E24" s="15"/>
      <c r="F24" s="15"/>
      <c r="G24" s="15"/>
      <c r="H24" s="15"/>
      <c r="I24" s="15"/>
      <c r="J24" s="8"/>
    </row>
    <row r="25" spans="1:10" ht="16.5" x14ac:dyDescent="0.3">
      <c r="A25" s="7"/>
      <c r="B25" s="15"/>
      <c r="C25" s="15"/>
      <c r="D25" s="15"/>
      <c r="E25" s="15"/>
      <c r="F25" s="15"/>
      <c r="G25" s="15"/>
      <c r="H25" s="15"/>
      <c r="I25" s="15"/>
      <c r="J25" s="8"/>
    </row>
    <row r="26" spans="1:10" ht="15.75" thickBot="1" x14ac:dyDescent="0.3">
      <c r="A26" s="31"/>
      <c r="B26" s="32"/>
      <c r="C26" s="32"/>
      <c r="D26" s="32"/>
      <c r="E26" s="32"/>
      <c r="F26" s="32"/>
      <c r="G26" s="32"/>
      <c r="H26" s="32"/>
      <c r="I26" s="32"/>
      <c r="J26" s="33"/>
    </row>
    <row r="27" spans="1:10" x14ac:dyDescent="0.25">
      <c r="A27" s="5"/>
      <c r="B27" s="5"/>
      <c r="C27" s="5"/>
      <c r="D27" s="5"/>
      <c r="E27" s="5"/>
      <c r="F27" s="5"/>
      <c r="G27" s="5"/>
      <c r="H27" s="5"/>
      <c r="I27" s="98">
        <v>42</v>
      </c>
      <c r="J27" s="5"/>
    </row>
    <row r="28" spans="1:10" x14ac:dyDescent="0.25">
      <c r="I28" s="99"/>
    </row>
    <row r="29" spans="1:10" x14ac:dyDescent="0.25"/>
    <row r="30" spans="1:10" x14ac:dyDescent="0.25"/>
    <row r="31" spans="1:10" x14ac:dyDescent="0.25"/>
    <row r="32" spans="1:10" x14ac:dyDescent="0.25"/>
  </sheetData>
  <mergeCells count="3">
    <mergeCell ref="H4:H6"/>
    <mergeCell ref="I27:I28"/>
    <mergeCell ref="F7:G7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F11"/>
  <sheetViews>
    <sheetView topLeftCell="A7" workbookViewId="0">
      <selection activeCell="C11" sqref="C11"/>
    </sheetView>
  </sheetViews>
  <sheetFormatPr baseColWidth="10" defaultRowHeight="15" x14ac:dyDescent="0.25"/>
  <cols>
    <col min="3" max="6" width="17.28515625" customWidth="1"/>
  </cols>
  <sheetData>
    <row r="4" spans="2:6" ht="90" x14ac:dyDescent="0.25">
      <c r="B4" s="1" t="s">
        <v>0</v>
      </c>
      <c r="C4" s="2">
        <v>200000000</v>
      </c>
      <c r="D4" s="2">
        <v>108981612</v>
      </c>
      <c r="E4" s="2">
        <v>0</v>
      </c>
      <c r="F4" s="2">
        <v>0</v>
      </c>
    </row>
    <row r="5" spans="2:6" ht="90" x14ac:dyDescent="0.25">
      <c r="B5" s="1" t="s">
        <v>0</v>
      </c>
      <c r="C5" s="2">
        <v>826000000</v>
      </c>
      <c r="D5" s="2">
        <v>591957284.79999995</v>
      </c>
      <c r="E5" s="2">
        <v>0</v>
      </c>
      <c r="F5" s="2">
        <v>0</v>
      </c>
    </row>
    <row r="6" spans="2:6" x14ac:dyDescent="0.25">
      <c r="C6" s="76">
        <f>SUM(C4:C5)</f>
        <v>1026000000</v>
      </c>
      <c r="D6" s="76">
        <f t="shared" ref="D6:F6" si="0">SUM(D4:D5)</f>
        <v>700938896.79999995</v>
      </c>
      <c r="E6" s="76">
        <f t="shared" si="0"/>
        <v>0</v>
      </c>
      <c r="F6" s="76">
        <f t="shared" si="0"/>
        <v>0</v>
      </c>
    </row>
    <row r="9" spans="2:6" ht="112.5" x14ac:dyDescent="0.25">
      <c r="B9" s="1" t="s">
        <v>1</v>
      </c>
      <c r="C9" s="2">
        <v>1700000000</v>
      </c>
      <c r="D9" s="2">
        <v>0</v>
      </c>
      <c r="E9" s="2">
        <v>0</v>
      </c>
      <c r="F9" s="2">
        <v>0</v>
      </c>
    </row>
    <row r="10" spans="2:6" ht="112.5" x14ac:dyDescent="0.25">
      <c r="B10" s="1" t="s">
        <v>1</v>
      </c>
      <c r="C10" s="2">
        <v>200000000</v>
      </c>
      <c r="D10" s="2">
        <v>0</v>
      </c>
      <c r="E10" s="2">
        <v>0</v>
      </c>
      <c r="F10" s="2">
        <v>0</v>
      </c>
    </row>
    <row r="11" spans="2:6" x14ac:dyDescent="0.25">
      <c r="C11" s="76">
        <f>SUM(C9:C10)</f>
        <v>1900000000</v>
      </c>
      <c r="D11" s="76">
        <f t="shared" ref="D11:F11" si="1">SUM(D9:D10)</f>
        <v>0</v>
      </c>
      <c r="E11" s="76">
        <f t="shared" si="1"/>
        <v>0</v>
      </c>
      <c r="F11" s="76">
        <f t="shared" si="1"/>
        <v>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JCategoriaPresupuesto xmlns="ed8180cd-ac85-4e2b-8cde-da93f524e630">Ejecución Presupuestal</MJCategoriaPresupuesto>
    <Anio xmlns="c0be8936-52a6-483a-8244-753b4d7ec91d">2014</Anio>
    <_dlc_DocId xmlns="81cc8fc0-8d1e-4295-8f37-5d076116407c">2TV4CCKVFCYA-94321226-87</_dlc_DocId>
    <_dlc_DocIdUrl xmlns="81cc8fc0-8d1e-4295-8f37-5d076116407c">
      <Url>https://www.minjusticia.gov.co/ministerio/_layouts/15/DocIdRedir.aspx?ID=2TV4CCKVFCYA-94321226-87</Url>
      <Description>2TV4CCKVFCYA-94321226-87</Description>
    </_dlc_DocIdUrl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A32B00B1C33AD4EA84353F89A0064FA" ma:contentTypeVersion="2" ma:contentTypeDescription="Crear nuevo documento." ma:contentTypeScope="" ma:versionID="5c2b1e08d81a064d52cf7a4b1b157c21">
  <xsd:schema xmlns:xsd="http://www.w3.org/2001/XMLSchema" xmlns:xs="http://www.w3.org/2001/XMLSchema" xmlns:p="http://schemas.microsoft.com/office/2006/metadata/properties" xmlns:ns2="c0be8936-52a6-483a-8244-753b4d7ec91d" xmlns:ns3="ed8180cd-ac85-4e2b-8cde-da93f524e630" xmlns:ns4="81cc8fc0-8d1e-4295-8f37-5d076116407c" targetNamespace="http://schemas.microsoft.com/office/2006/metadata/properties" ma:root="true" ma:fieldsID="4a8a132bfe198da40de5938ccb8c7347" ns2:_="" ns3:_="" ns4:_="">
    <xsd:import namespace="c0be8936-52a6-483a-8244-753b4d7ec91d"/>
    <xsd:import namespace="ed8180cd-ac85-4e2b-8cde-da93f524e630"/>
    <xsd:import namespace="81cc8fc0-8d1e-4295-8f37-5d076116407c"/>
    <xsd:element name="properties">
      <xsd:complexType>
        <xsd:sequence>
          <xsd:element name="documentManagement">
            <xsd:complexType>
              <xsd:all>
                <xsd:element ref="ns2:Anio" minOccurs="0"/>
                <xsd:element ref="ns3:MJCategoriaPresupuesto" minOccurs="0"/>
                <xsd:element ref="ns4:_dlc_DocId" minOccurs="0"/>
                <xsd:element ref="ns4:_dlc_DocIdUrl" minOccurs="0"/>
                <xsd:element ref="ns4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be8936-52a6-483a-8244-753b4d7ec91d" elementFormDefault="qualified">
    <xsd:import namespace="http://schemas.microsoft.com/office/2006/documentManagement/types"/>
    <xsd:import namespace="http://schemas.microsoft.com/office/infopath/2007/PartnerControls"/>
    <xsd:element name="Anio" ma:index="8" nillable="true" ma:displayName="Año" ma:internalName="Anio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8180cd-ac85-4e2b-8cde-da93f524e630" elementFormDefault="qualified">
    <xsd:import namespace="http://schemas.microsoft.com/office/2006/documentManagement/types"/>
    <xsd:import namespace="http://schemas.microsoft.com/office/infopath/2007/PartnerControls"/>
    <xsd:element name="MJCategoriaPresupuesto" ma:index="9" nillable="true" ma:displayName="Categoria" ma:default="Apropiación presupuestal" ma:format="Dropdown" ma:internalName="MJCategoriaPresupuesto">
      <xsd:simpleType>
        <xsd:restriction base="dms:Choice">
          <xsd:enumeration value="Apropiación presupuestal"/>
          <xsd:enumeration value="Informes de ejecución presupuestal"/>
          <xsd:enumeration value="Ejecución Presupuestal"/>
          <xsd:enumeration value="Reserva Presupuestal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cc8fc0-8d1e-4295-8f37-5d076116407c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11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A689BB9-D828-47D4-8922-1073A6725062}"/>
</file>

<file path=customXml/itemProps2.xml><?xml version="1.0" encoding="utf-8"?>
<ds:datastoreItem xmlns:ds="http://schemas.openxmlformats.org/officeDocument/2006/customXml" ds:itemID="{FDF6A460-30E3-4AEC-B967-0EE28C75A28D}"/>
</file>

<file path=customXml/itemProps3.xml><?xml version="1.0" encoding="utf-8"?>
<ds:datastoreItem xmlns:ds="http://schemas.openxmlformats.org/officeDocument/2006/customXml" ds:itemID="{C06DD5DC-6719-4211-B845-ACD60A2E2201}"/>
</file>

<file path=customXml/itemProps4.xml><?xml version="1.0" encoding="utf-8"?>
<ds:datastoreItem xmlns:ds="http://schemas.openxmlformats.org/officeDocument/2006/customXml" ds:itemID="{73452774-1C3E-4F84-B289-58F814DD9A47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Consolidado minjusticia</vt:lpstr>
      <vt:lpstr>Fmto Minjusticia</vt:lpstr>
      <vt:lpstr>Inversion</vt:lpstr>
      <vt:lpstr>Entidades</vt:lpstr>
      <vt:lpstr>Sector</vt:lpstr>
      <vt:lpstr>Hoja1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Ejecución Presupuestal Sector Justicia Diciembre de 2014</dc:title>
  <dc:creator>MONICA PAOLA CIFUENTES CHALARCA</dc:creator>
  <cp:lastModifiedBy>ADRIANA MARIA PABON MUÑOZ</cp:lastModifiedBy>
  <cp:lastPrinted>2014-09-19T15:16:54Z</cp:lastPrinted>
  <dcterms:created xsi:type="dcterms:W3CDTF">2014-01-31T16:15:17Z</dcterms:created>
  <dcterms:modified xsi:type="dcterms:W3CDTF">2015-02-03T17:44:52Z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0x0101009A32B00B1C33AD4EA84353F89A0064FA</vt:lpwstr>
  </property>
  <property fmtid="{D5CDD505-2E9C-101B-9397-08002B2CF9AE}" pid="3" name="Order">
    <vt:r8>8700</vt:r8>
  </property>
  <property fmtid="{D5CDD505-2E9C-101B-9397-08002B2CF9AE}" pid="4" name="ComplianceAssetId">
    <vt:lpwstr/>
  </property>
  <property fmtid="{D5CDD505-2E9C-101B-9397-08002B2CF9AE}" pid="5" name="TemplateUrl">
    <vt:lpwstr/>
  </property>
  <property fmtid="{D5CDD505-2E9C-101B-9397-08002B2CF9AE}" pid="6" name="xd_Signature">
    <vt:bool>false</vt:bool>
  </property>
  <property fmtid="{D5CDD505-2E9C-101B-9397-08002B2CF9AE}" pid="7" name="xd_ProgID">
    <vt:lpwstr/>
  </property>
  <property fmtid="{D5CDD505-2E9C-101B-9397-08002B2CF9AE}" pid="8" name="_SourceUrl">
    <vt:lpwstr/>
  </property>
  <property fmtid="{D5CDD505-2E9C-101B-9397-08002B2CF9AE}" pid="9" name="_SharedFileIndex">
    <vt:lpwstr/>
  </property>
  <property fmtid="{D5CDD505-2E9C-101B-9397-08002B2CF9AE}" pid="10" name="_dlc_DocIdItemGuid">
    <vt:lpwstr>50cb36d3-9511-48f6-ae58-0cdbd16b84f1</vt:lpwstr>
  </property>
</Properties>
</file>