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Reservas Presupuestales Sector Justicia\2019\"/>
    </mc:Choice>
  </mc:AlternateContent>
  <bookViews>
    <workbookView xWindow="0" yWindow="0" windowWidth="28800" windowHeight="11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9" i="1" l="1"/>
  <c r="C128" i="1"/>
  <c r="F85" i="1"/>
  <c r="F84" i="1"/>
  <c r="F83" i="1"/>
  <c r="F82" i="1"/>
  <c r="F81" i="1"/>
  <c r="C44" i="1" l="1"/>
  <c r="G40" i="1" l="1"/>
  <c r="C17" i="1" l="1"/>
  <c r="G131" i="1"/>
  <c r="E131" i="1"/>
  <c r="E81" i="1"/>
  <c r="G81" i="1"/>
  <c r="C59" i="1"/>
  <c r="C66" i="1" s="1"/>
  <c r="G42" i="1"/>
  <c r="G39" i="1"/>
  <c r="E64" i="1"/>
  <c r="E61" i="1"/>
  <c r="F22" i="1" l="1"/>
  <c r="F21" i="1"/>
  <c r="F20" i="1"/>
  <c r="F19" i="1"/>
  <c r="F18" i="1"/>
  <c r="F17" i="1"/>
  <c r="C22" i="1"/>
  <c r="D18" i="1"/>
  <c r="D19" i="1"/>
  <c r="D20" i="1"/>
  <c r="D21" i="1"/>
  <c r="G130" i="1"/>
  <c r="G129" i="1"/>
  <c r="G128" i="1"/>
  <c r="G127" i="1"/>
  <c r="E130" i="1"/>
  <c r="E129" i="1"/>
  <c r="E128" i="1"/>
  <c r="E127" i="1"/>
  <c r="G109" i="1"/>
  <c r="E109" i="1"/>
  <c r="G86" i="1"/>
  <c r="E86" i="1"/>
  <c r="E42" i="1"/>
  <c r="G38" i="1"/>
  <c r="E40" i="1"/>
  <c r="E39" i="1"/>
  <c r="E38" i="1"/>
  <c r="G107" i="1"/>
  <c r="G106" i="1"/>
  <c r="G82" i="1"/>
  <c r="G83" i="1"/>
  <c r="G84" i="1"/>
  <c r="G85" i="1"/>
  <c r="F16" i="1" l="1"/>
  <c r="F24" i="1" s="1"/>
  <c r="D17" i="1"/>
  <c r="C21" i="1"/>
  <c r="C20" i="1"/>
  <c r="E20" i="1" s="1"/>
  <c r="C19" i="1"/>
  <c r="C18" i="1"/>
  <c r="E82" i="1"/>
  <c r="E83" i="1"/>
  <c r="E84" i="1"/>
  <c r="E85" i="1"/>
  <c r="E107" i="1"/>
  <c r="E106" i="1"/>
  <c r="C37" i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G126" i="1" l="1"/>
  <c r="C133" i="1"/>
  <c r="G133" i="1" s="1"/>
  <c r="C80" i="1"/>
  <c r="C88" i="1" s="1"/>
  <c r="F104" i="1"/>
  <c r="F111" i="1" s="1"/>
  <c r="D104" i="1"/>
  <c r="D111" i="1" s="1"/>
  <c r="C104" i="1"/>
  <c r="C111" i="1" s="1"/>
  <c r="F80" i="1"/>
  <c r="D80" i="1"/>
  <c r="F59" i="1"/>
  <c r="D59" i="1"/>
  <c r="E59" i="1" s="1"/>
  <c r="F37" i="1"/>
  <c r="F44" i="1" s="1"/>
  <c r="D37" i="1"/>
  <c r="D44" i="1" s="1"/>
  <c r="E133" i="1" l="1"/>
  <c r="E111" i="1"/>
  <c r="G104" i="1"/>
  <c r="E104" i="1"/>
  <c r="E80" i="1"/>
  <c r="G64" i="1"/>
  <c r="D66" i="1"/>
  <c r="G61" i="1"/>
  <c r="G24" i="1" l="1"/>
  <c r="G17" i="1"/>
  <c r="D22" i="1"/>
  <c r="D24" i="1" s="1"/>
  <c r="E24" i="1" s="1"/>
  <c r="E17" i="1"/>
  <c r="G22" i="1" l="1"/>
  <c r="E22" i="1"/>
  <c r="G111" i="1" l="1"/>
  <c r="G80" i="1"/>
  <c r="G59" i="1"/>
  <c r="E126" i="1"/>
  <c r="G44" i="1"/>
  <c r="G37" i="1"/>
  <c r="E37" i="1"/>
  <c r="E44" i="1"/>
  <c r="F88" i="1"/>
  <c r="G88" i="1" s="1"/>
  <c r="D88" i="1"/>
  <c r="E88" i="1" s="1"/>
  <c r="E66" i="1"/>
  <c r="F66" i="1"/>
  <c r="G16" i="1"/>
  <c r="E16" i="1" l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<sst xmlns="http://schemas.openxmlformats.org/spreadsheetml/2006/main" count="87" uniqueCount="16">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</sst>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(&quot;$&quot;\ #,##0.00\)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1" fontId="0" fillId="3" borderId="0" xfId="4" applyFont="1" applyFill="1" applyBorder="1"/>
    <xf numFmtId="41" fontId="0" fillId="0" borderId="0" xfId="4" applyFont="1" applyBorder="1"/>
    <xf numFmtId="43" fontId="0" fillId="0" borderId="0" xfId="0" applyNumberFormat="1" applyBorder="1"/>
    <xf numFmtId="4" fontId="0" fillId="3" borderId="0" xfId="0" applyNumberFormat="1" applyFill="1" applyBorder="1"/>
    <xf numFmtId="165" fontId="12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/>
    <xf numFmtId="166" fontId="0" fillId="0" borderId="0" xfId="0" applyNumberForma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57150</xdr:colOff>
      <xdr:row>93</xdr:row>
      <xdr:rowOff>104776</xdr:rowOff>
    </xdr:from>
    <xdr:to>
      <xdr:col>2</xdr:col>
      <xdr:colOff>790545</xdr:colOff>
      <xdr:row>98</xdr:row>
      <xdr:rowOff>85726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9150" y="19411951"/>
          <a:ext cx="4048095" cy="1047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116</xdr:row>
      <xdr:rowOff>76201</xdr:rowOff>
    </xdr:from>
    <xdr:to>
      <xdr:col>2</xdr:col>
      <xdr:colOff>148889</xdr:colOff>
      <xdr:row>119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1050" y="24193501"/>
          <a:ext cx="3444539" cy="790574"/>
        </a:xfrm>
        <a:prstGeom prst="rect">
          <a:avLst/>
        </a:prstGeom>
      </xdr:spPr>
    </xdr:pic>
    <xdr:clientData/>
  </xdr:twoCellAnchor>
  <xdr:twoCellAnchor editAs="oneCell">
    <xdr:from>
      <xdr:col>1</xdr:col>
      <xdr:colOff>923927</xdr:colOff>
      <xdr:row>3</xdr:row>
      <xdr:rowOff>142877</xdr:rowOff>
    </xdr:from>
    <xdr:to>
      <xdr:col>1</xdr:col>
      <xdr:colOff>2057400</xdr:colOff>
      <xdr:row>8</xdr:row>
      <xdr:rowOff>182563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85927" y="714377"/>
          <a:ext cx="1133473" cy="110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485775</xdr:colOff>
      <xdr:row>31</xdr:row>
      <xdr:rowOff>145529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5981700"/>
          <a:ext cx="3800474" cy="6408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ron/Desktop/OAP-Belkis/PRESUPUESTO/Reservas%20presupuestales/Reservas%202019/Reporte%20reservas%20Presupuestales%20Diciembre%2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REP_EPG034_EjecucionPresupuesta"/>
      <sheetName val="FUNCIONAMIENTO SECTOR"/>
      <sheetName val=" INVERSIÓN  SECTOR"/>
      <sheetName val="FUNCIONAMIENTO MJD"/>
      <sheetName val=" INVERSIÓN  MJD"/>
      <sheetName val="FUNCIONAMIENTO SNR"/>
      <sheetName val=" INVERSIÓN SNR"/>
      <sheetName val="FUNCIONAMIENTO INPEC"/>
      <sheetName val=" INVERSIÓN INPEC"/>
      <sheetName val="FUNCIONAMIENTO ANDJE"/>
      <sheetName val=" INVERSIÓN ANDJE"/>
      <sheetName val="FUNCIONAMIENTO USPEC"/>
      <sheetName val=" INVERSIÓN USP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E5">
            <v>9730966.9000000004</v>
          </cell>
        </row>
        <row r="6">
          <cell r="E6">
            <v>310200</v>
          </cell>
        </row>
        <row r="7">
          <cell r="E7">
            <v>649737983.97000003</v>
          </cell>
        </row>
        <row r="8">
          <cell r="E8">
            <v>1185330885.76</v>
          </cell>
        </row>
        <row r="9">
          <cell r="E9">
            <v>10438416180.74</v>
          </cell>
        </row>
        <row r="10">
          <cell r="E10">
            <v>5659309600.3100004</v>
          </cell>
        </row>
        <row r="11">
          <cell r="E11">
            <v>393708380.04000002</v>
          </cell>
        </row>
        <row r="12">
          <cell r="E12">
            <v>56709107</v>
          </cell>
        </row>
        <row r="13">
          <cell r="E13">
            <v>9788926.5</v>
          </cell>
        </row>
        <row r="14">
          <cell r="E14">
            <v>185682557</v>
          </cell>
        </row>
        <row r="15">
          <cell r="E15">
            <v>790000</v>
          </cell>
        </row>
        <row r="16">
          <cell r="E16">
            <v>49565935</v>
          </cell>
        </row>
        <row r="17">
          <cell r="E17">
            <v>23952398</v>
          </cell>
        </row>
      </sheetData>
      <sheetData sheetId="9"/>
      <sheetData sheetId="10"/>
      <sheetData sheetId="11"/>
      <sheetData sheetId="12">
        <row r="7">
          <cell r="C7">
            <v>4199606634.3899999</v>
          </cell>
        </row>
        <row r="8">
          <cell r="C8">
            <v>12083495717.75</v>
          </cell>
        </row>
        <row r="9">
          <cell r="C9">
            <v>94591092370.880005</v>
          </cell>
        </row>
        <row r="10">
          <cell r="C10">
            <v>55897618750.620003</v>
          </cell>
        </row>
        <row r="11">
          <cell r="C11">
            <v>30153368.510000002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134"/>
  <sheetViews>
    <sheetView showGridLines="0" tabSelected="1" zoomScaleNormal="100" workbookViewId="0"/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8" max="8" width="16.28515625" bestFit="1" customWidth="1"/>
    <col min="9" max="9" width="16.42578125" bestFit="1" customWidth="1"/>
    <col min="10" max="10" width="16.28515625" bestFit="1" customWidth="1"/>
  </cols>
  <sheetData>
    <row r="8" spans="2:7" ht="24" x14ac:dyDescent="0.35">
      <c r="C8" s="49" t="s">
        <v>15</v>
      </c>
      <c r="D8" s="49"/>
      <c r="E8" s="49"/>
      <c r="F8" s="49"/>
      <c r="G8" s="49"/>
    </row>
    <row r="12" spans="2:7" s="12" customFormat="1" ht="21" customHeight="1" x14ac:dyDescent="0.35">
      <c r="B12" s="50" t="s">
        <v>0</v>
      </c>
      <c r="C12" s="50"/>
      <c r="D12" s="50"/>
      <c r="E12" s="50"/>
      <c r="F12" s="50"/>
      <c r="G12" s="50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4" t="s">
        <v>6</v>
      </c>
      <c r="C16" s="15">
        <f>+C17+C18+C19+C20+C21</f>
        <v>199038974119.92001</v>
      </c>
      <c r="D16" s="15">
        <f>+D17+D18+D19+D20+D21</f>
        <v>198544781188.36002</v>
      </c>
      <c r="E16" s="31">
        <f>+D16/C16</f>
        <v>0.99751710470903932</v>
      </c>
      <c r="F16" s="15">
        <f>+F17+F18+F19+F20+F21</f>
        <v>198543252673.80002</v>
      </c>
      <c r="G16" s="31">
        <f>+F16/C16</f>
        <v>0.99750942523537467</v>
      </c>
    </row>
    <row r="17" spans="2:11" s="1" customFormat="1" ht="18" customHeight="1" x14ac:dyDescent="0.25">
      <c r="B17" s="18" t="s">
        <v>7</v>
      </c>
      <c r="C17" s="28">
        <f>+C38+C60+C81+C105+C127</f>
        <v>694006587.42999995</v>
      </c>
      <c r="D17" s="28">
        <f t="shared" ref="C17:D19" si="0">+D38+D60+D81+D105+D127</f>
        <v>694006587.42999995</v>
      </c>
      <c r="E17" s="32">
        <f>+D17/C17</f>
        <v>1</v>
      </c>
      <c r="F17" s="28">
        <f>+F38+F60+F81+F105+F127</f>
        <v>693213697.87</v>
      </c>
      <c r="G17" s="32">
        <f>+F17/C17</f>
        <v>0.99885751868301986</v>
      </c>
      <c r="H17" s="43"/>
      <c r="I17" s="44"/>
    </row>
    <row r="18" spans="2:11" s="1" customFormat="1" ht="18" customHeight="1" x14ac:dyDescent="0.25">
      <c r="B18" s="18" t="s">
        <v>12</v>
      </c>
      <c r="C18" s="28">
        <f t="shared" si="0"/>
        <v>31911704172.629997</v>
      </c>
      <c r="D18" s="28">
        <f t="shared" si="0"/>
        <v>31872381117.75</v>
      </c>
      <c r="E18" s="32">
        <f t="shared" ref="E18:E21" si="1">+D18/C18</f>
        <v>0.9987677544681639</v>
      </c>
      <c r="F18" s="28">
        <f>+F39+F61+F82+F106+F128</f>
        <v>31871645492.75</v>
      </c>
      <c r="G18" s="32">
        <f t="shared" ref="G18:G21" si="2">+F18/C18</f>
        <v>0.99874470258111903</v>
      </c>
      <c r="H18" s="43"/>
      <c r="I18" s="43"/>
      <c r="J18" s="43"/>
      <c r="K18" s="44"/>
    </row>
    <row r="19" spans="2:11" s="1" customFormat="1" ht="18" customHeight="1" x14ac:dyDescent="0.25">
      <c r="B19" s="18" t="s">
        <v>13</v>
      </c>
      <c r="C19" s="28">
        <f t="shared" si="0"/>
        <v>166343330186.86002</v>
      </c>
      <c r="D19" s="28">
        <f t="shared" si="0"/>
        <v>165888460310.18002</v>
      </c>
      <c r="E19" s="32">
        <f t="shared" si="1"/>
        <v>0.99726547571117508</v>
      </c>
      <c r="F19" s="28">
        <f>+F40+F62+F83+F107+F129</f>
        <v>165888460310.18002</v>
      </c>
      <c r="G19" s="32">
        <f t="shared" si="2"/>
        <v>0.99726547571117508</v>
      </c>
      <c r="H19" s="43"/>
      <c r="I19" s="43"/>
      <c r="J19" s="43"/>
      <c r="K19" s="44"/>
    </row>
    <row r="20" spans="2:11" s="21" customFormat="1" ht="24.95" customHeight="1" x14ac:dyDescent="0.25">
      <c r="B20" s="18" t="s">
        <v>8</v>
      </c>
      <c r="C20" s="20">
        <f>+C84</f>
        <v>790000</v>
      </c>
      <c r="D20" s="20">
        <f>+D84</f>
        <v>790000</v>
      </c>
      <c r="E20" s="32">
        <f t="shared" si="1"/>
        <v>1</v>
      </c>
      <c r="F20" s="20">
        <f>+F84</f>
        <v>790000</v>
      </c>
      <c r="G20" s="32">
        <f t="shared" si="2"/>
        <v>1</v>
      </c>
    </row>
    <row r="21" spans="2:11" s="1" customFormat="1" ht="30" customHeight="1" x14ac:dyDescent="0.3">
      <c r="B21" s="19" t="s">
        <v>14</v>
      </c>
      <c r="C21" s="30">
        <f>+C41+C63+C85+C108+C130</f>
        <v>89143173</v>
      </c>
      <c r="D21" s="30">
        <f>+D41+D63+D85+D108+D130</f>
        <v>89143173</v>
      </c>
      <c r="E21" s="32">
        <f t="shared" si="1"/>
        <v>1</v>
      </c>
      <c r="F21" s="28">
        <f>+F41+F63+F85+F108+F130</f>
        <v>89143173</v>
      </c>
      <c r="G21" s="32">
        <f t="shared" si="2"/>
        <v>1</v>
      </c>
      <c r="K21" s="44"/>
    </row>
    <row r="22" spans="2:11" s="5" customFormat="1" ht="18" x14ac:dyDescent="0.25">
      <c r="B22" s="14" t="s">
        <v>9</v>
      </c>
      <c r="C22" s="15">
        <f>+C42+C64+C86+C109+C131</f>
        <v>85051024856.209991</v>
      </c>
      <c r="D22" s="15">
        <f>+D42+D64+D86+D109+D131</f>
        <v>63451206005.690002</v>
      </c>
      <c r="E22" s="31">
        <f>+D22/C22</f>
        <v>0.74603693621520328</v>
      </c>
      <c r="F22" s="15">
        <f>+F42+F64+F86+F109+F131</f>
        <v>63451206005.690002</v>
      </c>
      <c r="G22" s="31">
        <f>+F22/C22</f>
        <v>0.74603693621520328</v>
      </c>
      <c r="K22" s="45"/>
    </row>
    <row r="23" spans="2:11" s="1" customFormat="1" ht="6" customHeight="1" x14ac:dyDescent="0.3">
      <c r="B23" s="4"/>
      <c r="C23" s="4"/>
      <c r="D23" s="4"/>
      <c r="E23" s="33"/>
      <c r="F23" s="4"/>
      <c r="G23" s="33"/>
    </row>
    <row r="24" spans="2:11" s="5" customFormat="1" ht="18" x14ac:dyDescent="0.25">
      <c r="B24" s="16" t="s">
        <v>10</v>
      </c>
      <c r="C24" s="17">
        <f>+C22+C16</f>
        <v>284089998976.13</v>
      </c>
      <c r="D24" s="17">
        <f>+D22+D16</f>
        <v>261995987194.05002</v>
      </c>
      <c r="E24" s="34">
        <f>+D24/C24</f>
        <v>0.92222882937904338</v>
      </c>
      <c r="F24" s="17">
        <f>+F22+F16</f>
        <v>261994458679.49002</v>
      </c>
      <c r="G24" s="34">
        <f>+F24/C24</f>
        <v>0.92222344899055564</v>
      </c>
      <c r="I24" s="42"/>
    </row>
    <row r="25" spans="2:11" ht="16.5" x14ac:dyDescent="0.25">
      <c r="C25" s="30"/>
      <c r="D25" s="30"/>
      <c r="E25" s="30"/>
      <c r="F25" s="30"/>
      <c r="I25" s="13"/>
    </row>
    <row r="26" spans="2:11" x14ac:dyDescent="0.25">
      <c r="C26" s="46"/>
      <c r="D26" s="46"/>
      <c r="E26" s="47"/>
      <c r="F26" s="46"/>
      <c r="G26" s="13"/>
    </row>
    <row r="27" spans="2:11" x14ac:dyDescent="0.25">
      <c r="C27" s="48"/>
      <c r="D27" s="48"/>
      <c r="E27" s="48"/>
      <c r="F27" s="48"/>
    </row>
    <row r="28" spans="2:11" x14ac:dyDescent="0.25">
      <c r="C28" s="47"/>
      <c r="D28" s="47"/>
      <c r="E28" s="47"/>
      <c r="F28" s="47"/>
    </row>
    <row r="31" spans="2:11" ht="24" x14ac:dyDescent="0.35">
      <c r="B31" s="7"/>
      <c r="C31" s="49" t="s">
        <v>15</v>
      </c>
      <c r="D31" s="49"/>
      <c r="E31" s="49"/>
      <c r="F31" s="49"/>
      <c r="G31" s="49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2" t="s">
        <v>6</v>
      </c>
      <c r="C37" s="23">
        <f>+C38+C39+C40+C41</f>
        <v>237584110.53</v>
      </c>
      <c r="D37" s="23">
        <f>+D38+D39+D40+D41</f>
        <v>237584110.53</v>
      </c>
      <c r="E37" s="35">
        <f>+D37/C37</f>
        <v>1</v>
      </c>
      <c r="F37" s="23">
        <f>+F38+F39+F40+F41</f>
        <v>237584110.53</v>
      </c>
      <c r="G37" s="35">
        <f>+F37/C37</f>
        <v>1</v>
      </c>
    </row>
    <row r="38" spans="2:7" ht="18" customHeight="1" x14ac:dyDescent="0.25">
      <c r="B38" s="18" t="s">
        <v>7</v>
      </c>
      <c r="C38" s="29">
        <v>19255245</v>
      </c>
      <c r="D38" s="29">
        <v>19255245</v>
      </c>
      <c r="E38" s="36">
        <f>+D38/C38</f>
        <v>1</v>
      </c>
      <c r="F38" s="29">
        <v>19255245</v>
      </c>
      <c r="G38" s="36">
        <f>+F38/C38</f>
        <v>1</v>
      </c>
    </row>
    <row r="39" spans="2:7" ht="18" customHeight="1" x14ac:dyDescent="0.25">
      <c r="B39" s="18" t="s">
        <v>12</v>
      </c>
      <c r="C39" s="29">
        <v>217890123.53</v>
      </c>
      <c r="D39" s="29">
        <v>217890123.53</v>
      </c>
      <c r="E39" s="36">
        <f>+D39/C39</f>
        <v>1</v>
      </c>
      <c r="F39" s="29">
        <v>217890123.53</v>
      </c>
      <c r="G39" s="36">
        <f>+F39/C39</f>
        <v>1</v>
      </c>
    </row>
    <row r="40" spans="2:7" ht="18" customHeight="1" x14ac:dyDescent="0.25">
      <c r="B40" s="18" t="s">
        <v>13</v>
      </c>
      <c r="C40" s="29">
        <v>438742</v>
      </c>
      <c r="D40" s="29">
        <v>438742</v>
      </c>
      <c r="E40" s="36">
        <f>+D40/C40</f>
        <v>1</v>
      </c>
      <c r="F40" s="29">
        <v>438742</v>
      </c>
      <c r="G40" s="36">
        <f>+F40/C40</f>
        <v>1</v>
      </c>
    </row>
    <row r="41" spans="2:7" ht="30" customHeight="1" x14ac:dyDescent="0.3">
      <c r="B41" s="19" t="s">
        <v>14</v>
      </c>
      <c r="C41" s="29">
        <v>0</v>
      </c>
      <c r="D41" s="29">
        <v>0</v>
      </c>
      <c r="E41" s="36">
        <v>0</v>
      </c>
      <c r="F41" s="29">
        <v>0</v>
      </c>
      <c r="G41" s="39">
        <v>0</v>
      </c>
    </row>
    <row r="42" spans="2:7" ht="18" x14ac:dyDescent="0.25">
      <c r="B42" s="22" t="s">
        <v>9</v>
      </c>
      <c r="C42" s="24">
        <v>3515779544.5999999</v>
      </c>
      <c r="D42" s="24">
        <v>3515779544.5999999</v>
      </c>
      <c r="E42" s="35">
        <f>+D42/C42</f>
        <v>1</v>
      </c>
      <c r="F42" s="24">
        <v>3515779544.5999999</v>
      </c>
      <c r="G42" s="35">
        <f>+F42/C42</f>
        <v>1</v>
      </c>
    </row>
    <row r="43" spans="2:7" ht="6" customHeight="1" x14ac:dyDescent="0.3">
      <c r="B43" s="9"/>
      <c r="C43" s="9"/>
      <c r="D43" s="10"/>
      <c r="E43" s="37"/>
      <c r="F43" s="10"/>
      <c r="G43" s="37"/>
    </row>
    <row r="44" spans="2:7" ht="18" x14ac:dyDescent="0.25">
      <c r="B44" s="25" t="s">
        <v>10</v>
      </c>
      <c r="C44" s="26">
        <f>+C42+C37</f>
        <v>3753363655.1300001</v>
      </c>
      <c r="D44" s="26">
        <f>+D42+D37</f>
        <v>3753363655.1300001</v>
      </c>
      <c r="E44" s="38">
        <f>+D44/C44</f>
        <v>1</v>
      </c>
      <c r="F44" s="26">
        <f>+F42+F37</f>
        <v>3753363655.1300001</v>
      </c>
      <c r="G44" s="38">
        <f>+F44/C44</f>
        <v>1</v>
      </c>
    </row>
    <row r="52" spans="2:7" ht="24" x14ac:dyDescent="0.35">
      <c r="C52" s="49" t="s">
        <v>15</v>
      </c>
      <c r="D52" s="49"/>
      <c r="E52" s="49"/>
      <c r="F52" s="49"/>
      <c r="G52" s="49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4" t="s">
        <v>6</v>
      </c>
      <c r="C59" s="27">
        <f>+C60+C61+C62+C63</f>
        <v>3349026431.6599998</v>
      </c>
      <c r="D59" s="27">
        <f>+D60+D61+D62+D63</f>
        <v>3349026431.6599998</v>
      </c>
      <c r="E59" s="31">
        <f>+D59/C59</f>
        <v>1</v>
      </c>
      <c r="F59" s="27">
        <f>+F60+F61+F62+F63</f>
        <v>3349026431.6599998</v>
      </c>
      <c r="G59" s="31">
        <f>+F59/C59</f>
        <v>1</v>
      </c>
    </row>
    <row r="60" spans="2:7" ht="18" customHeight="1" x14ac:dyDescent="0.25">
      <c r="B60" s="18" t="s">
        <v>7</v>
      </c>
      <c r="C60" s="28">
        <v>0</v>
      </c>
      <c r="D60" s="28">
        <v>0</v>
      </c>
      <c r="E60" s="32">
        <v>0</v>
      </c>
      <c r="F60" s="28">
        <v>0</v>
      </c>
      <c r="G60" s="32">
        <v>0</v>
      </c>
    </row>
    <row r="61" spans="2:7" ht="18" customHeight="1" x14ac:dyDescent="0.25">
      <c r="B61" s="18" t="s">
        <v>12</v>
      </c>
      <c r="C61" s="28">
        <v>3349026431.6599998</v>
      </c>
      <c r="D61" s="28">
        <v>3349026431.6599998</v>
      </c>
      <c r="E61" s="32">
        <f>+D61/C61</f>
        <v>1</v>
      </c>
      <c r="F61" s="28">
        <v>3349026431.6599998</v>
      </c>
      <c r="G61" s="32">
        <f t="shared" ref="G61" si="3">+F61/C61</f>
        <v>1</v>
      </c>
    </row>
    <row r="62" spans="2:7" ht="18" customHeight="1" x14ac:dyDescent="0.25">
      <c r="B62" s="18" t="s">
        <v>13</v>
      </c>
      <c r="C62" s="28">
        <v>0</v>
      </c>
      <c r="D62" s="28">
        <v>0</v>
      </c>
      <c r="E62" s="32">
        <v>0</v>
      </c>
      <c r="F62" s="28">
        <v>0</v>
      </c>
      <c r="G62" s="32">
        <v>0</v>
      </c>
    </row>
    <row r="63" spans="2:7" ht="30" customHeight="1" x14ac:dyDescent="0.3">
      <c r="B63" s="19" t="s">
        <v>14</v>
      </c>
      <c r="C63" s="28">
        <v>0</v>
      </c>
      <c r="D63" s="28">
        <v>0</v>
      </c>
      <c r="E63" s="32">
        <v>0</v>
      </c>
      <c r="F63" s="28">
        <v>0</v>
      </c>
      <c r="G63" s="32">
        <v>0</v>
      </c>
    </row>
    <row r="64" spans="2:7" ht="18" x14ac:dyDescent="0.25">
      <c r="B64" s="14" t="s">
        <v>9</v>
      </c>
      <c r="C64" s="15">
        <v>9787899090.9300003</v>
      </c>
      <c r="D64" s="15">
        <v>1815276258.9300001</v>
      </c>
      <c r="E64" s="31">
        <f>+D64/C64</f>
        <v>0.18546127642571772</v>
      </c>
      <c r="F64" s="15">
        <v>1815276258.9300001</v>
      </c>
      <c r="G64" s="31">
        <f>+F64/C64</f>
        <v>0.18546127642571772</v>
      </c>
    </row>
    <row r="65" spans="2:7" ht="6" customHeight="1" x14ac:dyDescent="0.3">
      <c r="B65" s="4"/>
      <c r="C65" s="4"/>
      <c r="D65" s="4"/>
      <c r="E65" s="33"/>
      <c r="F65" s="4"/>
      <c r="G65" s="33"/>
    </row>
    <row r="66" spans="2:7" ht="18" x14ac:dyDescent="0.25">
      <c r="B66" s="16" t="s">
        <v>10</v>
      </c>
      <c r="C66" s="17">
        <f>+C64+C59</f>
        <v>13136925522.59</v>
      </c>
      <c r="D66" s="17">
        <f>+D64+D59</f>
        <v>5164302690.5900002</v>
      </c>
      <c r="E66" s="34">
        <f>+D66/C66</f>
        <v>0.39311349384675787</v>
      </c>
      <c r="F66" s="17">
        <f>+F64+F59</f>
        <v>5164302690.5900002</v>
      </c>
      <c r="G66" s="34">
        <f>+F66/C66</f>
        <v>0.39311349384675787</v>
      </c>
    </row>
    <row r="74" spans="2:7" ht="24" x14ac:dyDescent="0.35">
      <c r="B74" s="7"/>
      <c r="C74" s="49" t="s">
        <v>15</v>
      </c>
      <c r="D74" s="49"/>
      <c r="E74" s="49"/>
      <c r="F74" s="49"/>
      <c r="G74" s="49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2" t="s">
        <v>6</v>
      </c>
      <c r="C80" s="23">
        <f>+C81+C82+C83+C84+C85</f>
        <v>18664561635.779999</v>
      </c>
      <c r="D80" s="23">
        <f>+D81+D82+D83+D84+D85</f>
        <v>18664561635.779999</v>
      </c>
      <c r="E80" s="35">
        <f>+D80/C80</f>
        <v>1</v>
      </c>
      <c r="F80" s="23">
        <f>+F81+F82+F83+F84+F85</f>
        <v>18663033121.220001</v>
      </c>
      <c r="G80" s="35">
        <f>+F80/C80</f>
        <v>0.99991810605628861</v>
      </c>
    </row>
    <row r="81" spans="2:7" ht="18" customHeight="1" x14ac:dyDescent="0.25">
      <c r="B81" s="18" t="s">
        <v>7</v>
      </c>
      <c r="C81" s="29">
        <v>660572040.42999995</v>
      </c>
      <c r="D81" s="29">
        <v>660572040.42999995</v>
      </c>
      <c r="E81" s="39">
        <f>+D81/C81</f>
        <v>1</v>
      </c>
      <c r="F81" s="29">
        <f>+'[1]FUNCIONAMIENTO INPEC'!$E$5+'[1]FUNCIONAMIENTO INPEC'!$E$6+'[1]FUNCIONAMIENTO INPEC'!$E$7</f>
        <v>659779150.87</v>
      </c>
      <c r="G81" s="39">
        <f>+F81/C81</f>
        <v>0.99879969252182732</v>
      </c>
    </row>
    <row r="82" spans="2:7" ht="18" customHeight="1" x14ac:dyDescent="0.25">
      <c r="B82" s="18" t="s">
        <v>12</v>
      </c>
      <c r="C82" s="29">
        <v>11624482691.5</v>
      </c>
      <c r="D82" s="29">
        <v>11624482691.5</v>
      </c>
      <c r="E82" s="39">
        <f t="shared" ref="E82:E85" si="4">+D82/C82</f>
        <v>1</v>
      </c>
      <c r="F82" s="29">
        <f>+'[1]FUNCIONAMIENTO INPEC'!$E$8+'[1]FUNCIONAMIENTO INPEC'!$E$9</f>
        <v>11623747066.5</v>
      </c>
      <c r="G82" s="39">
        <f t="shared" ref="G82:G85" si="5">+F82/C82</f>
        <v>0.99993671761406311</v>
      </c>
    </row>
    <row r="83" spans="2:7" ht="18" customHeight="1" x14ac:dyDescent="0.25">
      <c r="B83" s="18" t="s">
        <v>13</v>
      </c>
      <c r="C83" s="29">
        <v>6305198570.8500004</v>
      </c>
      <c r="D83" s="29">
        <v>6305198570.8500004</v>
      </c>
      <c r="E83" s="39">
        <f t="shared" si="4"/>
        <v>1</v>
      </c>
      <c r="F83" s="29">
        <f>+'[1]FUNCIONAMIENTO INPEC'!$E$10+'[1]FUNCIONAMIENTO INPEC'!$E$11+'[1]FUNCIONAMIENTO INPEC'!$E$12+'[1]FUNCIONAMIENTO INPEC'!$E$13+'[1]FUNCIONAMIENTO INPEC'!$E$14</f>
        <v>6305198570.8500004</v>
      </c>
      <c r="G83" s="39">
        <f t="shared" si="5"/>
        <v>1</v>
      </c>
    </row>
    <row r="84" spans="2:7" ht="24.95" customHeight="1" x14ac:dyDescent="0.25">
      <c r="B84" s="18" t="s">
        <v>8</v>
      </c>
      <c r="C84" s="20">
        <v>790000</v>
      </c>
      <c r="D84" s="20">
        <v>790000</v>
      </c>
      <c r="E84" s="39">
        <f t="shared" si="4"/>
        <v>1</v>
      </c>
      <c r="F84" s="29">
        <f>+'[1]FUNCIONAMIENTO INPEC'!$E$15</f>
        <v>790000</v>
      </c>
      <c r="G84" s="39">
        <f t="shared" si="5"/>
        <v>1</v>
      </c>
    </row>
    <row r="85" spans="2:7" ht="30" customHeight="1" x14ac:dyDescent="0.3">
      <c r="B85" s="19" t="s">
        <v>14</v>
      </c>
      <c r="C85" s="20">
        <v>73518333</v>
      </c>
      <c r="D85" s="20">
        <v>73518333</v>
      </c>
      <c r="E85" s="39">
        <f t="shared" si="4"/>
        <v>1</v>
      </c>
      <c r="F85" s="29">
        <f>+'[1]FUNCIONAMIENTO INPEC'!$E$16+'[1]FUNCIONAMIENTO INPEC'!$E$17</f>
        <v>73518333</v>
      </c>
      <c r="G85" s="39">
        <f t="shared" si="5"/>
        <v>1</v>
      </c>
    </row>
    <row r="86" spans="2:7" ht="18" x14ac:dyDescent="0.25">
      <c r="B86" s="22" t="s">
        <v>9</v>
      </c>
      <c r="C86" s="24">
        <v>328468291.89999998</v>
      </c>
      <c r="D86" s="24">
        <v>328468291.89999998</v>
      </c>
      <c r="E86" s="35">
        <f>+D86/C86</f>
        <v>1</v>
      </c>
      <c r="F86" s="24">
        <v>328468291.89999998</v>
      </c>
      <c r="G86" s="35">
        <f>+F86/C86</f>
        <v>1</v>
      </c>
    </row>
    <row r="87" spans="2:7" ht="6" customHeight="1" x14ac:dyDescent="0.3">
      <c r="B87" s="9"/>
      <c r="C87" s="9"/>
      <c r="D87" s="10"/>
      <c r="E87" s="37"/>
      <c r="F87" s="10"/>
      <c r="G87" s="37"/>
    </row>
    <row r="88" spans="2:7" ht="18" x14ac:dyDescent="0.25">
      <c r="B88" s="25" t="s">
        <v>10</v>
      </c>
      <c r="C88" s="26">
        <f>+C86+C80</f>
        <v>18993029927.68</v>
      </c>
      <c r="D88" s="26">
        <f>+D86+D80</f>
        <v>18993029927.68</v>
      </c>
      <c r="E88" s="38">
        <f>+D88/C88</f>
        <v>1</v>
      </c>
      <c r="F88" s="26">
        <f>+F86+F80</f>
        <v>18991501413.120003</v>
      </c>
      <c r="G88" s="38">
        <f>+F88/C88</f>
        <v>0.99991952234236359</v>
      </c>
    </row>
    <row r="92" spans="2:7" x14ac:dyDescent="0.25">
      <c r="C92" s="13"/>
    </row>
    <row r="97" spans="2:7" ht="24" x14ac:dyDescent="0.35">
      <c r="C97" s="49" t="s">
        <v>15</v>
      </c>
      <c r="D97" s="49"/>
      <c r="E97" s="49"/>
      <c r="F97" s="49"/>
      <c r="G97" s="49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4" t="s">
        <v>6</v>
      </c>
      <c r="C104" s="27">
        <f>+C105+C106+C107+C108</f>
        <v>9956030957.7999992</v>
      </c>
      <c r="D104" s="27">
        <f>+D105+D106+D107+D108</f>
        <v>9701870725.7299995</v>
      </c>
      <c r="E104" s="31">
        <f>+D104/C104</f>
        <v>0.97447173144124477</v>
      </c>
      <c r="F104" s="27">
        <f>+F105+F106+F107+F108</f>
        <v>9701870725.7299995</v>
      </c>
      <c r="G104" s="31">
        <f>+F104/C104</f>
        <v>0.97447173144124477</v>
      </c>
    </row>
    <row r="105" spans="2:7" ht="18" customHeight="1" x14ac:dyDescent="0.3">
      <c r="B105" s="18" t="s">
        <v>7</v>
      </c>
      <c r="C105" s="6">
        <v>0</v>
      </c>
      <c r="D105" s="6">
        <v>0</v>
      </c>
      <c r="E105" s="40">
        <v>0</v>
      </c>
      <c r="F105" s="6">
        <v>0</v>
      </c>
      <c r="G105" s="40">
        <v>0</v>
      </c>
    </row>
    <row r="106" spans="2:7" ht="18" customHeight="1" x14ac:dyDescent="0.3">
      <c r="B106" s="18" t="s">
        <v>12</v>
      </c>
      <c r="C106" s="6">
        <v>437202573.80000001</v>
      </c>
      <c r="D106" s="6">
        <v>437202573.30000001</v>
      </c>
      <c r="E106" s="40">
        <f>+D106/C106</f>
        <v>0.99999999885636537</v>
      </c>
      <c r="F106" s="6">
        <v>437202573.30000001</v>
      </c>
      <c r="G106" s="40">
        <f>+F106/C106</f>
        <v>0.99999999885636537</v>
      </c>
    </row>
    <row r="107" spans="2:7" ht="18" customHeight="1" x14ac:dyDescent="0.3">
      <c r="B107" s="18" t="s">
        <v>13</v>
      </c>
      <c r="C107" s="6">
        <v>9518828384</v>
      </c>
      <c r="D107" s="6">
        <v>9264668152.4300003</v>
      </c>
      <c r="E107" s="40">
        <f>+D107/C107</f>
        <v>0.97329921064684677</v>
      </c>
      <c r="F107" s="6">
        <v>9264668152.4300003</v>
      </c>
      <c r="G107" s="40">
        <f>+F107/C107</f>
        <v>0.97329921064684677</v>
      </c>
    </row>
    <row r="108" spans="2:7" ht="30" customHeight="1" x14ac:dyDescent="0.3">
      <c r="B108" s="19" t="s">
        <v>14</v>
      </c>
      <c r="C108" s="28">
        <v>0</v>
      </c>
      <c r="D108" s="28">
        <v>0</v>
      </c>
      <c r="E108" s="32">
        <v>0</v>
      </c>
      <c r="F108" s="28">
        <v>0</v>
      </c>
      <c r="G108" s="32">
        <v>0</v>
      </c>
    </row>
    <row r="109" spans="2:7" ht="18" x14ac:dyDescent="0.25">
      <c r="B109" s="14" t="s">
        <v>9</v>
      </c>
      <c r="C109" s="15">
        <v>37373780</v>
      </c>
      <c r="D109" s="15">
        <v>37373780</v>
      </c>
      <c r="E109" s="31">
        <f>+D109/C109</f>
        <v>1</v>
      </c>
      <c r="F109" s="15">
        <v>37373780</v>
      </c>
      <c r="G109" s="31">
        <f>+F109/C109</f>
        <v>1</v>
      </c>
    </row>
    <row r="110" spans="2:7" ht="6" customHeight="1" x14ac:dyDescent="0.3">
      <c r="B110" s="4"/>
      <c r="C110" s="4"/>
      <c r="D110" s="4"/>
      <c r="E110" s="33"/>
      <c r="F110" s="4"/>
      <c r="G110" s="33"/>
    </row>
    <row r="111" spans="2:7" ht="18" x14ac:dyDescent="0.25">
      <c r="B111" s="16" t="s">
        <v>10</v>
      </c>
      <c r="C111" s="17">
        <f>+C104+C109</f>
        <v>9993404737.7999992</v>
      </c>
      <c r="D111" s="17">
        <f>+D104+D109</f>
        <v>9739244505.7299995</v>
      </c>
      <c r="E111" s="34">
        <f>+D111/C111</f>
        <v>0.97456720319666035</v>
      </c>
      <c r="F111" s="17">
        <f>+F104+F109</f>
        <v>9739244505.7299995</v>
      </c>
      <c r="G111" s="34">
        <f>+F111/C111</f>
        <v>0.97456720319666035</v>
      </c>
    </row>
    <row r="119" spans="2:7" ht="24" x14ac:dyDescent="0.35">
      <c r="C119" s="49" t="s">
        <v>15</v>
      </c>
      <c r="D119" s="49"/>
      <c r="E119" s="49"/>
      <c r="F119" s="49"/>
      <c r="G119" s="49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4" t="s">
        <v>6</v>
      </c>
      <c r="C126" s="27">
        <f>+C127+C128+C129+C130</f>
        <v>166831770984.15002</v>
      </c>
      <c r="D126" s="27">
        <f>+D127+D128+D129+D130</f>
        <v>166591738284.66003</v>
      </c>
      <c r="E126" s="31">
        <f t="shared" ref="E126:E130" si="6">+D126/C126</f>
        <v>0.9985612290867979</v>
      </c>
      <c r="F126" s="27">
        <f>+F127+F128+F129+F130</f>
        <v>166591738284.66003</v>
      </c>
      <c r="G126" s="31">
        <f>+F126/C126</f>
        <v>0.9985612290867979</v>
      </c>
    </row>
    <row r="127" spans="2:7" ht="18" customHeight="1" x14ac:dyDescent="0.25">
      <c r="B127" s="18" t="s">
        <v>7</v>
      </c>
      <c r="C127" s="28">
        <v>14179302</v>
      </c>
      <c r="D127" s="28">
        <v>14179302</v>
      </c>
      <c r="E127" s="32">
        <f t="shared" si="6"/>
        <v>1</v>
      </c>
      <c r="F127" s="28">
        <v>14179302</v>
      </c>
      <c r="G127" s="32">
        <f t="shared" ref="G127:G130" si="7">+F127/C127</f>
        <v>1</v>
      </c>
    </row>
    <row r="128" spans="2:7" ht="18" customHeight="1" x14ac:dyDescent="0.25">
      <c r="B128" s="18" t="s">
        <v>12</v>
      </c>
      <c r="C128" s="28">
        <f>+'[1]FUNCIONAMIENTO USPEC'!$C$7+'[1]FUNCIONAMIENTO USPEC'!$C$8</f>
        <v>16283102352.139999</v>
      </c>
      <c r="D128" s="28">
        <v>16243779297.76</v>
      </c>
      <c r="E128" s="32">
        <f t="shared" si="6"/>
        <v>0.99758503916946573</v>
      </c>
      <c r="F128" s="28">
        <v>16243779297.76</v>
      </c>
      <c r="G128" s="32">
        <f t="shared" si="7"/>
        <v>0.99758503916946573</v>
      </c>
    </row>
    <row r="129" spans="2:7" ht="18" customHeight="1" x14ac:dyDescent="0.25">
      <c r="B129" s="18" t="s">
        <v>13</v>
      </c>
      <c r="C129" s="28">
        <f>+'[1]FUNCIONAMIENTO USPEC'!$C$9+'[1]FUNCIONAMIENTO USPEC'!$C$10+'[1]FUNCIONAMIENTO USPEC'!$C$11</f>
        <v>150518864490.01001</v>
      </c>
      <c r="D129" s="28">
        <v>150318154844.90002</v>
      </c>
      <c r="E129" s="32">
        <f t="shared" si="6"/>
        <v>0.99866654823772405</v>
      </c>
      <c r="F129" s="28">
        <v>150318154844.90002</v>
      </c>
      <c r="G129" s="32">
        <f t="shared" si="7"/>
        <v>0.99866654823772405</v>
      </c>
    </row>
    <row r="130" spans="2:7" ht="30" customHeight="1" x14ac:dyDescent="0.3">
      <c r="B130" s="19" t="s">
        <v>14</v>
      </c>
      <c r="C130" s="28">
        <v>15624840</v>
      </c>
      <c r="D130" s="28">
        <v>15624840</v>
      </c>
      <c r="E130" s="32">
        <f t="shared" si="6"/>
        <v>1</v>
      </c>
      <c r="F130" s="28">
        <v>15624840</v>
      </c>
      <c r="G130" s="32">
        <f t="shared" si="7"/>
        <v>1</v>
      </c>
    </row>
    <row r="131" spans="2:7" ht="18" x14ac:dyDescent="0.25">
      <c r="B131" s="14" t="s">
        <v>9</v>
      </c>
      <c r="C131" s="15">
        <v>71381504148.779999</v>
      </c>
      <c r="D131" s="15">
        <v>57754308130.260002</v>
      </c>
      <c r="E131" s="31">
        <f>+D131/C131</f>
        <v>0.80909345941888644</v>
      </c>
      <c r="F131" s="15">
        <v>57754308130.260002</v>
      </c>
      <c r="G131" s="31">
        <f>+F131/C131</f>
        <v>0.80909345941888644</v>
      </c>
    </row>
    <row r="132" spans="2:7" ht="6" customHeight="1" x14ac:dyDescent="0.3">
      <c r="B132" s="4"/>
      <c r="C132" s="4"/>
      <c r="D132" s="4"/>
      <c r="E132" s="33"/>
      <c r="F132" s="4"/>
      <c r="G132" s="33"/>
    </row>
    <row r="133" spans="2:7" ht="18" x14ac:dyDescent="0.25">
      <c r="B133" s="16" t="s">
        <v>10</v>
      </c>
      <c r="C133" s="17">
        <f>+C131+C126</f>
        <v>238213275132.93002</v>
      </c>
      <c r="D133" s="17">
        <f>+D131+D126</f>
        <v>224346046414.92004</v>
      </c>
      <c r="E133" s="34">
        <f>+D133/C133</f>
        <v>0.94178649905102196</v>
      </c>
      <c r="F133" s="17">
        <f>+F131+F126</f>
        <v>224346046414.92004</v>
      </c>
      <c r="G133" s="34">
        <f>+F133/C133</f>
        <v>0.94178649905102196</v>
      </c>
    </row>
    <row r="134" spans="2:7" x14ac:dyDescent="0.25">
      <c r="E134" s="41"/>
    </row>
  </sheetData>
  <mergeCells count="7">
    <mergeCell ref="C119:G119"/>
    <mergeCell ref="C8:G8"/>
    <mergeCell ref="C31:G31"/>
    <mergeCell ref="C52:G52"/>
    <mergeCell ref="C74:G74"/>
    <mergeCell ref="C97:G97"/>
    <mergeCell ref="B12:G12"/>
  </mergeCells>
  <pageMargins left="0.7" right="0.7" top="0.75" bottom="0.75" header="0.3" footer="0.3"/>
  <pageSetup paperSize="9" orientation="portrait" r:id="rId1"/>
  <ignoredErrors>
    <ignoredError sqref="D23:E23 E37 E66 D87:D88 D110:F110 F87:F88 E126 E16:E17 E21:E22 E104 E132:E133 E18:E20 E24 E80 E44 E111 E59 E8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2019</Anio>
    <_dlc_DocId xmlns="81cc8fc0-8d1e-4295-8f37-5d076116407c">2TV4CCKVFCYA-94321226-29</_dlc_DocId>
    <_dlc_DocIdUrl xmlns="81cc8fc0-8d1e-4295-8f37-5d076116407c">
      <Url>https://www.minjusticia.gov.co/ministerio/_layouts/15/DocIdRedir.aspx?ID=2TV4CCKVFCYA-94321226-29</Url>
      <Description>2TV4CCKVFCYA-94321226-29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23702B-C38F-430D-85F9-5B550F877091}"/>
</file>

<file path=customXml/itemProps2.xml><?xml version="1.0" encoding="utf-8"?>
<ds:datastoreItem xmlns:ds="http://schemas.openxmlformats.org/officeDocument/2006/customXml" ds:itemID="{09E86FC4-7CEB-48BB-ADAC-ADCC89BF3F5D}"/>
</file>

<file path=customXml/itemProps3.xml><?xml version="1.0" encoding="utf-8"?>
<ds:datastoreItem xmlns:ds="http://schemas.openxmlformats.org/officeDocument/2006/customXml" ds:itemID="{A2BC7E73-7689-43CF-B97D-B987D7D58D1D}"/>
</file>

<file path=customXml/itemProps4.xml><?xml version="1.0" encoding="utf-8"?>
<ds:datastoreItem xmlns:ds="http://schemas.openxmlformats.org/officeDocument/2006/customXml" ds:itemID="{4AD5BB60-D46D-4AE3-B849-463E57CCA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Diciembre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2020-01-23T21:00:36Z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2900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0x0101009A32B00B1C33AD4EA84353F89A0064FA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dlc_DocIdItemGuid">
    <vt:lpwstr>4b23c26b-382a-4a8f-89c9-ec4fce271545</vt:lpwstr>
  </property>
</Properties>
</file>