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Octubre/Web/"/>
    </mc:Choice>
  </mc:AlternateContent>
  <xr:revisionPtr revIDLastSave="9" documentId="8_{72C98AE1-7513-404B-9167-F9B512591395}" xr6:coauthVersionLast="47" xr6:coauthVersionMax="47" xr10:uidLastSave="{FEEE8D81-1758-4183-9D27-7D8E69A40C6C}"/>
  <bookViews>
    <workbookView xWindow="-120" yWindow="-120" windowWidth="20730" windowHeight="11160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<sst xmlns="http://schemas.openxmlformats.org/spreadsheetml/2006/main" count="1010" uniqueCount="180">
  <si>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</si>
  <si>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</si>
  <si>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</si>
  <si>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</si>
  <si>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</si>
  <si>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</si>
  <si>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</si>
  <si>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</si>
  <si>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</si>
  <si>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</si>
  <si>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</si>
  <si>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</si>
  <si>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</si>
  <si>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</si>
  <si>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</si>
  <si>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</si>
  <si>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</si>
  <si>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</si>
  <si>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</si>
  <si>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</si>
  <si>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</si>
  <si>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</si>
  <si>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</si>
  <si>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</si>
  <si>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</si>
  <si>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</si>
  <si>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</si>
  <si>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</si>
  <si>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</si>
  <si>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</si>
  <si>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</si>
  <si>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</si>
  <si>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</si>
  <si>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</si>
  <si>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</si>
  <si>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</si>
  <si>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</si>
  <si>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</si>
  <si>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</si>
  <si>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</si>
  <si>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</si>
  <si>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</si>
  <si>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</si>
  <si>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</si>
  <si>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</si>
  <si>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</si>
  <si>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</si>
  <si>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</si>
  <si>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</si>
  <si>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</si>
  <si>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</si>
  <si>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</si>
  <si>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</si>
  <si>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</si>
  <si>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</si>
  <si>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</si>
  <si>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</si>
  <si>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</si>
  <si>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</si>
  <si>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</si>
  <si>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</si>
  <si>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</si>
  <si>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</si>
  <si>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</si>
  <si>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</si>
  <si>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</si>
  <si>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</si>
  <si>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</si>
  <si>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</si>
  <si>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</si>
  <si>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</si>
  <si>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</si>
  <si>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</si>
  <si>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</si>
  <si>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</si>
  <si>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</si>
  <si>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</si>
  <si>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</si>
  <si>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</si>
  <si>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</si>
  <si>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</si>
  <si>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</si>
  <si>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</si>
  <si>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</si>
  <si>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</si>
  <si>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</si>
  <si>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</si>
  <si>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</si>
  <si>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</si>
  <si>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</si>
  <si>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</si>
  <si>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</si>
  <si>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</si>
  <si>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</si>
  <si>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</si>
  <si>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</si>
  <si>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</si>
  <si>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</si>
  <si>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</si>
  <si>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</si>
  <si>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</si>
  <si>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</si>
  <si>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</si>
  <si>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</si>
  <si>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</si>
  <si>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</si>
  <si>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</si>
  <si>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</si>
  <si>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</si>
  <si>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</si>
  <si>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</si>
  <si>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</si>
  <si>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</si>
  <si>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</si>
  <si>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</si>
  <si>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</si>
  <si>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</si>
  <si>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</si>
  <si>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</si>
  <si>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</si>
  <si>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</si>
  <si>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</si>
  <si>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</si>
  <si>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</si>
  <si>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</si>
  <si>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</si>
  <si>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</si>
  <si>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</si>
  <si>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</si>
  <si>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</si>
  <si>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</si>
  <si>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</si>
  <si>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</si>
  <si>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</si>
  <si>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</si>
  <si>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</si>
  <si>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</si>
  <si>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</si>
  <si>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</si>
  <si>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</si>
  <si>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</si>
  <si>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</si>
  <si>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</si>
  <si>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</si>
  <si>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</si>
  <si>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</si>
  <si>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</si>
  <si>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</si>
  <si>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</si>
  <si>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</si>
  <si>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</si>
  <si>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</si>
  <si>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</si>
  <si>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</si>
  <si>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</si>
  <si>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</si>
  <si>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</si>
  <si>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</si>
  <si>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</si>
  <si>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</si>
  <si>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</si>
  <si>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</si>
  <si>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</si>
  <si>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</si>
  <si>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</si>
  <si>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</si>
  <si>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</si>
  <si>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</si>
  <si>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</si>
  <si>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</si>
  <si>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</si>
  <si>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</si>
  <si>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</si>
  <si>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</si>
  <si>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</si>
  <si>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</si>
  <si>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</si>
  <si>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MINISTERIO DE JUSTICIA Y DEL DERECHO</t>
  </si>
  <si>
    <t>Enero-Octubre</t>
  </si>
  <si>
    <t>Reservas Presupuestales 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</si>
</sst>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19" fillId="0" borderId="0" xfId="3" applyFon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A3" sqref="A3:V62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178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4017647581.4299998</v>
      </c>
      <c r="T6" s="55">
        <v>3850194698.9299998</v>
      </c>
      <c r="U6" s="55">
        <v>3850194698.9299998</v>
      </c>
      <c r="V6" s="55">
        <v>3850194698.9299998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501663385</v>
      </c>
      <c r="T8" s="55">
        <v>488546672</v>
      </c>
      <c r="U8" s="55">
        <v>488546672</v>
      </c>
      <c r="V8" s="55">
        <v>488546672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1100000000</v>
      </c>
      <c r="T9" s="55">
        <v>1089366515</v>
      </c>
      <c r="U9" s="55">
        <v>1089366515</v>
      </c>
      <c r="V9" s="55">
        <v>1089366515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525250435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128363742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1248420179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212459786</v>
      </c>
      <c r="T18" s="55">
        <v>211762319</v>
      </c>
      <c r="U18" s="55">
        <v>211762319</v>
      </c>
      <c r="V18" s="55">
        <v>211762319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129443634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798593557.00999999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34880195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1239452027.02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660701121.00999999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23622674337.689999</v>
      </c>
      <c r="T27" s="55">
        <v>22116147352.779999</v>
      </c>
      <c r="U27" s="55">
        <v>22116147352.779999</v>
      </c>
      <c r="V27" s="55">
        <v>22116147352.779999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85664432.299999997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140819521</v>
      </c>
      <c r="T29" s="55">
        <v>127476923</v>
      </c>
      <c r="U29" s="55">
        <v>127476923</v>
      </c>
      <c r="V29" s="55">
        <v>127476923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1046569134.16</v>
      </c>
      <c r="T31" s="55">
        <v>876962341.86000001</v>
      </c>
      <c r="U31" s="55">
        <v>876962341.86000001</v>
      </c>
      <c r="V31" s="55">
        <v>876962341.86000001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3612625227.4699998</v>
      </c>
      <c r="U32" s="55">
        <v>3612625227.4699998</v>
      </c>
      <c r="V32" s="55">
        <v>3612625227.4699998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2511019845.9000001</v>
      </c>
      <c r="U33" s="55">
        <v>2511019845.9000001</v>
      </c>
      <c r="V33" s="55">
        <v>2511019845.9000001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6095753555.0699997</v>
      </c>
      <c r="T34" s="55">
        <v>3681454152.8899999</v>
      </c>
      <c r="U34" s="55">
        <v>3681454152.8899999</v>
      </c>
      <c r="V34" s="55">
        <v>3681454152.8899999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4185491091.1999998</v>
      </c>
      <c r="T35" s="55">
        <v>4181436129.1999998</v>
      </c>
      <c r="U35" s="55">
        <v>4181436129.1999998</v>
      </c>
      <c r="V35" s="55">
        <v>4181436129.1999998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39311127.100000001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7526018614.8400002</v>
      </c>
      <c r="T37" s="55">
        <v>7501848541.0900002</v>
      </c>
      <c r="U37" s="55">
        <v>7501848541.0900002</v>
      </c>
      <c r="V37" s="55">
        <v>7501848541.0900002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3942163805.0900002</v>
      </c>
      <c r="T38" s="55">
        <v>2642950037.5100002</v>
      </c>
      <c r="U38" s="55">
        <v>2642950037.5100002</v>
      </c>
      <c r="V38" s="55">
        <v>2642950037.5100002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32222349744.130001</v>
      </c>
      <c r="U40" s="55">
        <v>32219734490.380001</v>
      </c>
      <c r="V40" s="55">
        <v>32219734490.380001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2023309131.0599999</v>
      </c>
      <c r="U46" s="55">
        <v>2014682959.0599999</v>
      </c>
      <c r="V46" s="55">
        <v>2014682959.0599999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258042771.41999999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21908592092.310001</v>
      </c>
      <c r="T52" s="55">
        <v>20948657107.060001</v>
      </c>
      <c r="U52" s="55">
        <v>20944740021.810001</v>
      </c>
      <c r="V52" s="55">
        <v>20944740021.810001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217163956068.01999</v>
      </c>
      <c r="U54" s="55">
        <v>217163956068.01999</v>
      </c>
      <c r="V54" s="55">
        <v>217163956068.01999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530402228.5</v>
      </c>
      <c r="U56" s="55">
        <v>530402228.5</v>
      </c>
      <c r="V56" s="55">
        <v>530402228.5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34520989863.480003</v>
      </c>
      <c r="U58" s="55">
        <v>34472105184.279999</v>
      </c>
      <c r="V58" s="55">
        <v>34472105184.279999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4945197468.6999998</v>
      </c>
      <c r="U59" s="55">
        <v>4945197468.6999998</v>
      </c>
      <c r="V59" s="55">
        <v>4945197468.6999998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64466340547.720001</v>
      </c>
      <c r="T60" s="55">
        <v>31458820854.790001</v>
      </c>
      <c r="U60" s="55">
        <v>31406952457.790001</v>
      </c>
      <c r="V60" s="55">
        <v>31406952457.790001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6714239361</v>
      </c>
      <c r="U61" s="55">
        <v>6714239361</v>
      </c>
      <c r="V61" s="55">
        <v>6714239361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798096436584.38</v>
      </c>
      <c r="T62" s="55">
        <v>473391095179.65997</v>
      </c>
      <c r="U62" s="55">
        <v>473269553143.21002</v>
      </c>
      <c r="V62" s="55">
        <v>473269553143.21002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8"/>
  <sheetViews>
    <sheetView showGridLines="0" tabSelected="1" view="pageBreakPreview" zoomScale="80" zoomScaleNormal="80" zoomScaleSheetLayoutView="80" workbookViewId="0">
      <selection activeCell="C10" sqref="C10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0" t="s">
        <v>179</v>
      </c>
      <c r="E8" s="60"/>
      <c r="F8" s="60"/>
      <c r="G8" s="60"/>
    </row>
    <row r="12" spans="2:7" s="10" customFormat="1" ht="30.75" customHeight="1" x14ac:dyDescent="0.35">
      <c r="B12" s="61" t="s">
        <v>162</v>
      </c>
      <c r="C12" s="61"/>
      <c r="D12" s="61"/>
      <c r="E12" s="61"/>
      <c r="F12" s="61"/>
      <c r="G12" s="61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594953754049.38</v>
      </c>
      <c r="D16" s="13">
        <f>+D17+D18+D19+D20</f>
        <v>363902179952.33002</v>
      </c>
      <c r="E16" s="26">
        <f>+D16/C16</f>
        <v>0.61164784233318215</v>
      </c>
      <c r="F16" s="13">
        <f>+F17+F18+F19+F20</f>
        <v>363881390992.08002</v>
      </c>
      <c r="G16" s="26">
        <f t="shared" ref="G16:G20" si="0">+F16/C16</f>
        <v>0.61161290018833725</v>
      </c>
    </row>
    <row r="17" spans="2:7" ht="18" customHeight="1" x14ac:dyDescent="0.25">
      <c r="B17" s="16" t="s">
        <v>169</v>
      </c>
      <c r="C17" s="24">
        <f>+C33+C50+C65</f>
        <v>23903389342.989998</v>
      </c>
      <c r="D17" s="24">
        <f>+D33+D50+D65</f>
        <v>22396807697.079998</v>
      </c>
      <c r="E17" s="27">
        <f t="shared" ref="E17:E20" si="1">+D17/C17</f>
        <v>0.93697204926497901</v>
      </c>
      <c r="F17" s="24">
        <f>+F33+F65+F50</f>
        <v>22396807697.079998</v>
      </c>
      <c r="G17" s="27">
        <f t="shared" si="0"/>
        <v>0.93697204926497901</v>
      </c>
    </row>
    <row r="18" spans="2:7" ht="18" customHeight="1" x14ac:dyDescent="0.25">
      <c r="B18" s="16" t="s">
        <v>170</v>
      </c>
      <c r="C18" s="24">
        <f>+C34+C51+C66+C81+C93</f>
        <v>199812885082.10001</v>
      </c>
      <c r="D18" s="24">
        <f>+D34+D51+D66+D81+D93</f>
        <v>58546238095.860001</v>
      </c>
      <c r="E18" s="27">
        <f t="shared" si="1"/>
        <v>0.29300531881016711</v>
      </c>
      <c r="F18" s="24">
        <f>+F34+F51+F66+F81+F93</f>
        <v>58534075307.610001</v>
      </c>
      <c r="G18" s="27">
        <f t="shared" si="0"/>
        <v>0.29294444791965873</v>
      </c>
    </row>
    <row r="19" spans="2:7" ht="18" customHeight="1" x14ac:dyDescent="0.25">
      <c r="B19" s="16" t="s">
        <v>171</v>
      </c>
      <c r="C19" s="24">
        <f>+C35+C67+C82+C94</f>
        <v>369209864250.22998</v>
      </c>
      <c r="D19" s="24">
        <f>+D35+D67+D82+D94</f>
        <v>280935825028.33002</v>
      </c>
      <c r="E19" s="27">
        <f>+D19/C19</f>
        <v>0.76091094044531615</v>
      </c>
      <c r="F19" s="24">
        <f>+F35+F67+F82+F94</f>
        <v>280935825028.33002</v>
      </c>
      <c r="G19" s="27">
        <f>+F19/C19</f>
        <v>0.76091094044531615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2023309131.0599999</v>
      </c>
      <c r="E20" s="27">
        <f t="shared" si="1"/>
        <v>0.99787620322123649</v>
      </c>
      <c r="F20" s="24">
        <f>+F68</f>
        <v>2014682959.0599999</v>
      </c>
      <c r="G20" s="27">
        <f t="shared" si="0"/>
        <v>0.99362185986284723</v>
      </c>
    </row>
    <row r="21" spans="2:7" s="4" customFormat="1" ht="18" x14ac:dyDescent="0.25">
      <c r="B21" s="12" t="s">
        <v>173</v>
      </c>
      <c r="C21" s="13">
        <f>+C36+C52+C69+C95</f>
        <v>203142682535</v>
      </c>
      <c r="D21" s="13">
        <f>+D36+D52+D69+D95</f>
        <v>109488915227.33</v>
      </c>
      <c r="E21" s="26">
        <f>+D21/C21</f>
        <v>0.53897543274031479</v>
      </c>
      <c r="F21" s="13">
        <f>+F36+F52+F69+F95</f>
        <v>109388162151.12999</v>
      </c>
      <c r="G21" s="26">
        <f>+F21/C21</f>
        <v>0.5384794607715353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798096436584.38</v>
      </c>
      <c r="D23" s="15">
        <f>+D21+D16</f>
        <v>473391095179.66003</v>
      </c>
      <c r="E23" s="29">
        <f>+D23/C23</f>
        <v>0.59315024285239992</v>
      </c>
      <c r="F23" s="15">
        <f>+F21+F16</f>
        <v>473269553143.21002</v>
      </c>
      <c r="G23" s="29">
        <f>+F23/C23</f>
        <v>0.59299795293995505</v>
      </c>
    </row>
    <row r="24" spans="2:7" x14ac:dyDescent="0.25">
      <c r="F24" s="39"/>
    </row>
    <row r="26" spans="2:7" ht="26.25" x14ac:dyDescent="0.4">
      <c r="B26" s="58" t="s">
        <v>177</v>
      </c>
      <c r="C26" s="11"/>
      <c r="D26" s="60" t="s">
        <v>179</v>
      </c>
      <c r="E26" s="60"/>
      <c r="F26" s="60"/>
      <c r="G26" s="60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6266890489.4300003</v>
      </c>
      <c r="D32" s="19">
        <f>+D33+D34+D35</f>
        <v>5942427795.9300003</v>
      </c>
      <c r="E32" s="30">
        <f>+D32/C32</f>
        <v>0.94822588745610725</v>
      </c>
      <c r="F32" s="19">
        <f>+F33+F34+F35</f>
        <v>5942427795.9300003</v>
      </c>
      <c r="G32" s="30">
        <f>+F32/C32</f>
        <v>0.94822588745610725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4097793045.4299998</v>
      </c>
      <c r="D34" s="25">
        <f>SUM('REP_EPG034_EjecucionPresupu (2'!T6:T7)</f>
        <v>3929978821.9299998</v>
      </c>
      <c r="E34" s="31">
        <f>+D34/C34</f>
        <v>0.95904765769292522</v>
      </c>
      <c r="F34" s="25">
        <f>SUM('REP_EPG034_EjecucionPresupu (2'!V6:V7)</f>
        <v>3929978821.9299998</v>
      </c>
      <c r="G34" s="31">
        <f>+F34/C34</f>
        <v>0.95904765769292522</v>
      </c>
    </row>
    <row r="35" spans="2:7" ht="18" customHeight="1" x14ac:dyDescent="0.25">
      <c r="B35" s="16" t="s">
        <v>171</v>
      </c>
      <c r="C35" s="25">
        <f>SUM('REP_EPG034_EjecucionPresupu (2'!S8:S10)</f>
        <v>2126913820</v>
      </c>
      <c r="D35" s="25">
        <f>SUM('REP_EPG034_EjecucionPresupu (2'!T8:T10)</f>
        <v>1970265350</v>
      </c>
      <c r="E35" s="31">
        <f>+D35/C35</f>
        <v>0.92634940422738898</v>
      </c>
      <c r="F35" s="25">
        <f>SUM('REP_EPG034_EjecucionPresupu (2'!V8:V10)</f>
        <v>1970265350</v>
      </c>
      <c r="G35" s="31">
        <f>+F35/C35</f>
        <v>0.92634940422738898</v>
      </c>
    </row>
    <row r="36" spans="2:7" ht="18" x14ac:dyDescent="0.25">
      <c r="B36" s="18" t="s">
        <v>173</v>
      </c>
      <c r="C36" s="20">
        <f>SUM('REP_EPG034_EjecucionPresupu (2'!S11:S26)</f>
        <v>7019676867.3800011</v>
      </c>
      <c r="D36" s="20">
        <f>SUM('REP_EPG034_EjecucionPresupu (2'!T11:T26)</f>
        <v>6759780076.3400002</v>
      </c>
      <c r="E36" s="30">
        <f>+D36/C36</f>
        <v>0.96297596086684201</v>
      </c>
      <c r="F36" s="20">
        <f>SUM('REP_EPG034_EjecucionPresupu (2'!V11:V26)</f>
        <v>6759780076.3400002</v>
      </c>
      <c r="G36" s="30">
        <f>+F36/C36</f>
        <v>0.96297596086684201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13286567356.810001</v>
      </c>
      <c r="D38" s="22">
        <f>+D36+D32</f>
        <v>12702207872.27</v>
      </c>
      <c r="E38" s="33">
        <f>+D38/C38</f>
        <v>0.95601877679561165</v>
      </c>
      <c r="F38" s="22">
        <f>+F36+F32</f>
        <v>12702207872.27</v>
      </c>
      <c r="G38" s="33">
        <f>+F38/C38</f>
        <v>0.95601877679561165</v>
      </c>
    </row>
    <row r="42" spans="2:7" ht="24" x14ac:dyDescent="0.35">
      <c r="C42" s="11"/>
      <c r="D42" s="60" t="s">
        <v>179</v>
      </c>
      <c r="E42" s="60"/>
      <c r="F42" s="60"/>
      <c r="G42" s="60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163849158290.98999</v>
      </c>
      <c r="D49" s="23">
        <f>SUM(D50:D51)</f>
        <v>22329234047.079998</v>
      </c>
      <c r="E49" s="26">
        <f>+D49/C49</f>
        <v>0.13627921119633774</v>
      </c>
      <c r="F49" s="23">
        <f>SUM(F50:F51)</f>
        <v>22329234047.079998</v>
      </c>
      <c r="G49" s="26">
        <f>+F49/C49</f>
        <v>0.13627921119633774</v>
      </c>
    </row>
    <row r="50" spans="2:7" ht="18" customHeight="1" x14ac:dyDescent="0.25">
      <c r="B50" s="16" t="s">
        <v>170</v>
      </c>
      <c r="C50" s="24">
        <f>SUM('REP_EPG034_EjecucionPresupu (2'!S27:S28)</f>
        <v>23708338769.989998</v>
      </c>
      <c r="D50" s="24">
        <f>SUM('REP_EPG034_EjecucionPresupu (2'!T27:T28)</f>
        <v>22201757124.079998</v>
      </c>
      <c r="E50" s="27">
        <f>+D50/C50</f>
        <v>0.93645351281140665</v>
      </c>
      <c r="F50" s="24">
        <f>SUM('REP_EPG034_EjecucionPresupu (2'!V27:V28)</f>
        <v>22201757124.079998</v>
      </c>
      <c r="G50" s="27">
        <f>+F50/C50</f>
        <v>0.93645351281140665</v>
      </c>
    </row>
    <row r="51" spans="2:7" ht="18" customHeight="1" x14ac:dyDescent="0.25">
      <c r="B51" s="16" t="s">
        <v>176</v>
      </c>
      <c r="C51" s="25">
        <f>SUM('REP_EPG034_EjecucionPresupu (2'!S29:S30)</f>
        <v>140140819521</v>
      </c>
      <c r="D51" s="25">
        <f>SUM('REP_EPG034_EjecucionPresupu (2'!T29:T30)</f>
        <v>127476923</v>
      </c>
      <c r="E51" s="27">
        <f>+D51/C51</f>
        <v>9.0963449076232692E-4</v>
      </c>
      <c r="F51" s="25">
        <f>SUM('REP_EPG034_EjecucionPresupu (2'!V29:V30)</f>
        <v>127476923</v>
      </c>
      <c r="G51" s="27">
        <f>+F51/C51</f>
        <v>9.0963449076232692E-4</v>
      </c>
    </row>
    <row r="52" spans="2:7" ht="18" x14ac:dyDescent="0.25">
      <c r="B52" s="12" t="s">
        <v>173</v>
      </c>
      <c r="C52" s="13">
        <f>SUM('REP_EPG034_EjecucionPresupu (2'!S31:S38)</f>
        <v>31177411813.07</v>
      </c>
      <c r="D52" s="13">
        <f>SUM('REP_EPG034_EjecucionPresupu (2'!T31:T38)</f>
        <v>25047607403.020004</v>
      </c>
      <c r="E52" s="26">
        <f>+D52/C52</f>
        <v>0.80338956784474658</v>
      </c>
      <c r="F52" s="13">
        <f>SUM('REP_EPG034_EjecucionPresupu (2'!V31:V38)</f>
        <v>25047607403.020004</v>
      </c>
      <c r="G52" s="26">
        <f>+F52/C52</f>
        <v>0.80338956784474658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195026570104.06</v>
      </c>
      <c r="D54" s="15">
        <f>+D52+D49</f>
        <v>47376841450.100006</v>
      </c>
      <c r="E54" s="29">
        <f>+D54/C54</f>
        <v>0.24292506105614853</v>
      </c>
      <c r="F54" s="15">
        <f>+F52+F49</f>
        <v>47376841450.100006</v>
      </c>
      <c r="G54" s="29">
        <f>+F54/C54</f>
        <v>0.24292506105614853</v>
      </c>
    </row>
    <row r="58" spans="2:7" ht="24" x14ac:dyDescent="0.35">
      <c r="B58" s="5"/>
      <c r="C58" s="11"/>
      <c r="D58" s="60" t="s">
        <v>179</v>
      </c>
      <c r="E58" s="60"/>
      <c r="F58" s="60"/>
      <c r="G58" s="60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38374120847.690002</v>
      </c>
      <c r="E64" s="30">
        <f t="shared" ref="E64:E69" si="2">+D64/C64</f>
        <v>0.99662705645359251</v>
      </c>
      <c r="F64" s="19">
        <f>+F65+F66+F67+F68</f>
        <v>38357248972.690002</v>
      </c>
      <c r="G64" s="30">
        <f t="shared" ref="G64:G69" si="3">+F64/C64</f>
        <v>0.99618887137608036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32657810695.240002</v>
      </c>
      <c r="E66" s="34">
        <f t="shared" si="2"/>
        <v>0.99617015592694902</v>
      </c>
      <c r="F66" s="25">
        <f>SUM('REP_EPG034_EjecucionPresupu (2'!V40:V41)</f>
        <v>32649564992.240002</v>
      </c>
      <c r="G66" s="34">
        <f t="shared" si="3"/>
        <v>0.99591863498698485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2023309131.0599999</v>
      </c>
      <c r="E68" s="34">
        <f t="shared" si="2"/>
        <v>0.99787620322123649</v>
      </c>
      <c r="F68" s="40">
        <f>SUM('REP_EPG034_EjecucionPresupu (2'!V46:V46)</f>
        <v>2014682959.0599999</v>
      </c>
      <c r="G68" s="34">
        <f t="shared" si="3"/>
        <v>0.99362185986284723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38416401047.690002</v>
      </c>
      <c r="E71" s="33">
        <f>+D71/C71</f>
        <v>0.99663075612977958</v>
      </c>
      <c r="F71" s="22">
        <f>+F69+F64</f>
        <v>38399529172.690002</v>
      </c>
      <c r="G71" s="33">
        <f>+F71/C71</f>
        <v>0.99619305168376171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0" t="s">
        <v>179</v>
      </c>
      <c r="E74" s="60"/>
      <c r="F74" s="60"/>
      <c r="G74" s="60"/>
    </row>
    <row r="76" spans="2:7" x14ac:dyDescent="0.25">
      <c r="D76" s="59"/>
      <c r="E76" s="59"/>
      <c r="F76" s="59"/>
      <c r="G76" s="59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258042771.41999999</v>
      </c>
      <c r="D82" s="24">
        <f>SUM('REP_EPG034_EjecucionPresupu (2'!T49:T49)</f>
        <v>258042771.41999999</v>
      </c>
      <c r="E82" s="27">
        <f>+D82/C82</f>
        <v>1</v>
      </c>
      <c r="F82" s="24">
        <f>SUM('REP_EPG034_EjecucionPresupu (2'!V49:V49)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60" t="s">
        <v>179</v>
      </c>
      <c r="E86" s="60"/>
      <c r="F86" s="60"/>
      <c r="G86" s="60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385193355307.72998</v>
      </c>
      <c r="D92" s="23">
        <f>+D93+D94</f>
        <v>296116039941.58002</v>
      </c>
      <c r="E92" s="26">
        <f>+D92/C92</f>
        <v>0.76874649020104113</v>
      </c>
      <c r="F92" s="23">
        <f>+F93+F94</f>
        <v>296112122856.33002</v>
      </c>
      <c r="G92" s="26">
        <f>+F92/C92</f>
        <v>0.76873632106080025</v>
      </c>
    </row>
    <row r="93" spans="2:7" ht="18" customHeight="1" x14ac:dyDescent="0.25">
      <c r="B93" s="16" t="s">
        <v>170</v>
      </c>
      <c r="C93" s="25">
        <f>SUM('REP_EPG034_EjecucionPresupu (2'!S52:S52)</f>
        <v>21908592092.310001</v>
      </c>
      <c r="D93" s="25">
        <f>SUM('REP_EPG034_EjecucionPresupu (2'!T52:T52)</f>
        <v>20948657107.060001</v>
      </c>
      <c r="E93" s="34">
        <f>+D93/C93</f>
        <v>0.95618454252078844</v>
      </c>
      <c r="F93" s="25">
        <f>SUM('REP_EPG034_EjecucionPresupu (2'!V52:V52)</f>
        <v>20944740021.810001</v>
      </c>
      <c r="G93" s="34">
        <f>+F93/C93</f>
        <v>0.95600575032668045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275167382834.52002</v>
      </c>
      <c r="E94" s="34">
        <f>+D94/C94</f>
        <v>0.75744267499419382</v>
      </c>
      <c r="F94" s="25">
        <f>SUM('REP_EPG034_EjecucionPresupu (2'!V53:V56)</f>
        <v>275167382834.52002</v>
      </c>
      <c r="G94" s="34">
        <f>+F94/C94</f>
        <v>0.75744267499419382</v>
      </c>
    </row>
    <row r="95" spans="2:7" ht="18" x14ac:dyDescent="0.25">
      <c r="B95" s="12" t="s">
        <v>173</v>
      </c>
      <c r="C95" s="13">
        <f>SUM('REP_EPG034_EjecucionPresupu (2'!S58:S61)</f>
        <v>164903313654.54999</v>
      </c>
      <c r="D95" s="13">
        <f>SUM('REP_EPG034_EjecucionPresupu (2'!T58:T61)</f>
        <v>77639247547.970001</v>
      </c>
      <c r="E95" s="26">
        <f>+D95/C95</f>
        <v>0.47081678243660807</v>
      </c>
      <c r="F95" s="13">
        <f>SUM('REP_EPG034_EjecucionPresupu (2'!V58:V61)</f>
        <v>77538494471.769989</v>
      </c>
      <c r="G95" s="26">
        <f>+F95/C95</f>
        <v>0.4702057997100203</v>
      </c>
    </row>
    <row r="96" spans="2:7" ht="18" x14ac:dyDescent="0.25">
      <c r="B96" s="14" t="s">
        <v>174</v>
      </c>
      <c r="C96" s="15">
        <f>+C92+C95</f>
        <v>550096668962.28003</v>
      </c>
      <c r="D96" s="15">
        <f>+D92+D95</f>
        <v>373755287489.55005</v>
      </c>
      <c r="E96" s="29">
        <f>+D96/C96</f>
        <v>0.67943564936434531</v>
      </c>
      <c r="F96" s="15">
        <f>+F92+F95</f>
        <v>373650617328.09998</v>
      </c>
      <c r="G96" s="29">
        <f>+F96/C96</f>
        <v>0.67924537342312297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2TV4CCKVFCYA-94321226-181</_dlc_DocId>
    <_dlc_DocIdUrl xmlns="81cc8fc0-8d1e-4295-8f37-5d076116407c">
      <Url>https://www.minjusticia.gov.co/ministerio/_layouts/15/DocIdRedir.aspx?ID=2TV4CCKVFCYA-94321226-181</Url>
      <Description>2TV4CCKVFCYA-94321226-181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ED186F-0B68-4541-8C36-8561A1E022FB}"/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B93BA9-38D9-4953-9E25-AA6BF4473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Reservas-Presupuestales-Sector-Justicia-Octubre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2024-11-05T15:49:20Z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6fc589c1-b809-4a53-be20-679531289bb0</vt:lpwstr>
  </property>
  <property fmtid="{D5CDD505-2E9C-101B-9397-08002B2CF9AE}" pid="4" name="MediaServiceImageTags">
    <vt:lpwstr/>
  </property>
</Properties>
</file>