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ARSAL\OneDrive - minjusticia.gov.co\0 PLANEACION_2025\2 EVIDENCIAS DEL 01 FEB_31_JL_2026\13 RESERVA\"/>
    </mc:Choice>
  </mc:AlternateContent>
  <bookViews>
    <workbookView xWindow="0" yWindow="0" windowWidth="28800" windowHeight="12330" firstSheet="1" activeTab="1"/>
  </bookViews>
  <sheets>
    <sheet name="REP_EPG034_EjecucionPresupu" sheetId="5" state="hidden" r:id="rId1"/>
    <sheet name="RESERVAS" sheetId="1" r:id="rId2"/>
  </sheets>
  <definedNames>
    <definedName name="_xlnm._FilterDatabase" localSheetId="0" hidden="1">REP_EPG034_EjecucionPresupu!$A$4:$AE$73</definedName>
    <definedName name="_xlnm.Print_Area" localSheetId="1">RESERVAS!$A$1:$H$103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1" l="1"/>
  <c r="D99" i="1"/>
  <c r="C99" i="1"/>
  <c r="F98" i="1"/>
  <c r="D98" i="1"/>
  <c r="C98" i="1"/>
  <c r="F97" i="1"/>
  <c r="D97" i="1"/>
  <c r="C97" i="1"/>
  <c r="F96" i="1"/>
  <c r="D96" i="1"/>
  <c r="C96" i="1"/>
  <c r="F85" i="1"/>
  <c r="D85" i="1"/>
  <c r="C85" i="1"/>
  <c r="F84" i="1"/>
  <c r="D84" i="1"/>
  <c r="C84" i="1"/>
  <c r="F83" i="1"/>
  <c r="D83" i="1"/>
  <c r="C83" i="1"/>
  <c r="F71" i="1"/>
  <c r="D71" i="1"/>
  <c r="C71" i="1"/>
  <c r="F70" i="1"/>
  <c r="F21" i="1" s="1"/>
  <c r="D70" i="1"/>
  <c r="D21" i="1" s="1"/>
  <c r="C70" i="1"/>
  <c r="C21" i="1" s="1"/>
  <c r="F69" i="1"/>
  <c r="F20" i="1" s="1"/>
  <c r="D69" i="1"/>
  <c r="D20" i="1" s="1"/>
  <c r="C69" i="1"/>
  <c r="C20" i="1" s="1"/>
  <c r="F68" i="1"/>
  <c r="D68" i="1"/>
  <c r="C68" i="1"/>
  <c r="F67" i="1"/>
  <c r="D67" i="1"/>
  <c r="C67" i="1"/>
  <c r="F66" i="1"/>
  <c r="D66" i="1"/>
  <c r="C66" i="1"/>
  <c r="F53" i="1"/>
  <c r="D53" i="1"/>
  <c r="C53" i="1"/>
  <c r="F52" i="1"/>
  <c r="D52" i="1"/>
  <c r="C52" i="1"/>
  <c r="F51" i="1"/>
  <c r="D51" i="1"/>
  <c r="D50" i="1" s="1"/>
  <c r="C51" i="1"/>
  <c r="F37" i="1"/>
  <c r="D37" i="1"/>
  <c r="C37" i="1"/>
  <c r="F36" i="1"/>
  <c r="D36" i="1"/>
  <c r="C36" i="1"/>
  <c r="F35" i="1"/>
  <c r="D35" i="1"/>
  <c r="C35" i="1"/>
  <c r="C18" i="1" l="1"/>
  <c r="D18" i="1"/>
  <c r="G85" i="1"/>
  <c r="F18" i="1"/>
  <c r="C19" i="1"/>
  <c r="F19" i="1"/>
  <c r="D19" i="1"/>
  <c r="C50" i="1"/>
  <c r="C55" i="1" s="1"/>
  <c r="C95" i="1"/>
  <c r="E96" i="1"/>
  <c r="F95" i="1"/>
  <c r="F50" i="1"/>
  <c r="E53" i="1"/>
  <c r="D95" i="1"/>
  <c r="G96" i="1"/>
  <c r="E52" i="1"/>
  <c r="G52" i="1"/>
  <c r="F34" i="1"/>
  <c r="F17" i="1" s="1"/>
  <c r="D34" i="1"/>
  <c r="D17" i="1" s="1"/>
  <c r="C34" i="1"/>
  <c r="C17" i="1" s="1"/>
  <c r="G34" i="1" l="1"/>
  <c r="E34" i="1"/>
  <c r="C33" i="1" l="1"/>
  <c r="C39" i="1" s="1"/>
  <c r="C65" i="1"/>
  <c r="C73" i="1" s="1"/>
  <c r="F65" i="1"/>
  <c r="E21" i="1"/>
  <c r="G21" i="1"/>
  <c r="C22" i="1"/>
  <c r="D22" i="1"/>
  <c r="F22" i="1"/>
  <c r="E85" i="1"/>
  <c r="G70" i="1"/>
  <c r="D65" i="1"/>
  <c r="E70" i="1"/>
  <c r="C100" i="1" l="1"/>
  <c r="F100" i="1"/>
  <c r="G84" i="1"/>
  <c r="G97" i="1"/>
  <c r="E97" i="1"/>
  <c r="G69" i="1"/>
  <c r="G99" i="1"/>
  <c r="E83" i="1"/>
  <c r="G98" i="1"/>
  <c r="D100" i="1"/>
  <c r="E98" i="1"/>
  <c r="E84" i="1"/>
  <c r="E69" i="1"/>
  <c r="E71" i="1"/>
  <c r="G83" i="1"/>
  <c r="F82" i="1"/>
  <c r="F87" i="1" s="1"/>
  <c r="C82" i="1"/>
  <c r="C87" i="1" s="1"/>
  <c r="G87" i="1" l="1"/>
  <c r="E100" i="1"/>
  <c r="F16" i="1"/>
  <c r="G100" i="1"/>
  <c r="E37" i="1"/>
  <c r="G35" i="1"/>
  <c r="D73" i="1"/>
  <c r="G20" i="1"/>
  <c r="D33" i="1"/>
  <c r="D39" i="1" s="1"/>
  <c r="E20" i="1"/>
  <c r="G66" i="1"/>
  <c r="E36" i="1"/>
  <c r="E51" i="1"/>
  <c r="E66" i="1"/>
  <c r="G67" i="1"/>
  <c r="G36" i="1"/>
  <c r="F73" i="1"/>
  <c r="G68" i="1"/>
  <c r="G82" i="1"/>
  <c r="F33" i="1"/>
  <c r="G51" i="1"/>
  <c r="E67" i="1"/>
  <c r="D82" i="1"/>
  <c r="G95" i="1"/>
  <c r="E99" i="1"/>
  <c r="E35" i="1"/>
  <c r="G37" i="1"/>
  <c r="E68" i="1"/>
  <c r="G71" i="1"/>
  <c r="G53" i="1"/>
  <c r="C16" i="1" l="1"/>
  <c r="G16" i="1" s="1"/>
  <c r="D16" i="1"/>
  <c r="D24" i="1" s="1"/>
  <c r="D87" i="1"/>
  <c r="E87" i="1" s="1"/>
  <c r="G18" i="1"/>
  <c r="E17" i="1"/>
  <c r="G17" i="1"/>
  <c r="G19" i="1"/>
  <c r="E33" i="1"/>
  <c r="G22" i="1"/>
  <c r="E22" i="1"/>
  <c r="E19" i="1"/>
  <c r="E65" i="1"/>
  <c r="E18" i="1"/>
  <c r="G50" i="1"/>
  <c r="F55" i="1"/>
  <c r="G55" i="1" s="1"/>
  <c r="E50" i="1"/>
  <c r="E82" i="1"/>
  <c r="G65" i="1"/>
  <c r="G73" i="1"/>
  <c r="E95" i="1"/>
  <c r="E39" i="1"/>
  <c r="F39" i="1"/>
  <c r="G33" i="1"/>
  <c r="D55" i="1"/>
  <c r="E55" i="1" s="1"/>
  <c r="C24" i="1" l="1"/>
  <c r="E24" i="1" s="1"/>
  <c r="F24" i="1"/>
  <c r="E16" i="1"/>
  <c r="G39" i="1"/>
  <c r="E73" i="1"/>
  <c r="G24" i="1" l="1"/>
</calcChain>
</file>

<file path=xl/sharedStrings.xml><?xml version="1.0" encoding="utf-8"?>
<sst xmlns="http://schemas.openxmlformats.org/spreadsheetml/2006/main" count="1100" uniqueCount="213">
  <si>
    <t>Año Fiscal:</t>
  </si>
  <si>
    <t/>
  </si>
  <si>
    <t>Vigencia:</t>
  </si>
  <si>
    <t>Reservas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</si>
  <si>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</si>
  <si>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</si>
  <si>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</si>
  <si>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</si>
  <si>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</si>
  <si>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</si>
  <si>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</si>
  <si>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</si>
  <si>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</si>
  <si>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</si>
  <si>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</si>
  <si>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</si>
  <si>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</si>
  <si>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</si>
  <si>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</si>
  <si>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</si>
  <si>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</si>
  <si>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VALOR MAXIMO A CONSTITUIR</t>
  </si>
  <si>
    <t>VALOR CONSTITUIDO</t>
  </si>
  <si>
    <t>COMPROMISO</t>
  </si>
  <si>
    <t>OBLIGACION</t>
  </si>
  <si>
    <t>ORDEN PAGO</t>
  </si>
  <si>
    <t>PAGOS</t>
  </si>
  <si>
    <t>12-01-01</t>
  </si>
  <si>
    <t>MINISTERIO DE JUSTICIA Y DEL DERECHO - GESTION GENERAL</t>
  </si>
  <si>
    <t>A-02</t>
  </si>
  <si>
    <t>A</t>
  </si>
  <si>
    <t>02</t>
  </si>
  <si>
    <t>Nación</t>
  </si>
  <si>
    <t>10</t>
  </si>
  <si>
    <t>CSF</t>
  </si>
  <si>
    <t>ADQUISICIÓN DE BIENES  Y SERVICIOS</t>
  </si>
  <si>
    <t>16</t>
  </si>
  <si>
    <t>A-03-03-01-028</t>
  </si>
  <si>
    <t>03</t>
  </si>
  <si>
    <t>01</t>
  </si>
  <si>
    <t>028</t>
  </si>
  <si>
    <t>FONDO PARA LA LUCHA CONTRA LAS DROGAS</t>
  </si>
  <si>
    <t>A-03-03-01-063</t>
  </si>
  <si>
    <t>063</t>
  </si>
  <si>
    <t>11</t>
  </si>
  <si>
    <t>FONDO PARA LA REHABILITACIÓN, INVERSIÓN SOCIAL Y LUCHA CONTRA EL CRIMEN ORGANIZADO</t>
  </si>
  <si>
    <t>A-03-04-01-012</t>
  </si>
  <si>
    <t>04</t>
  </si>
  <si>
    <t>012</t>
  </si>
  <si>
    <t>ATENCIÓN INTEGRAL A LA POBLACIÓN DESPLAZADA EN CUMPLIMIENTO DE LA SENTENCIA T-025 DE 2004 (NO DE PENSIONES)</t>
  </si>
  <si>
    <t>C</t>
  </si>
  <si>
    <t>1202</t>
  </si>
  <si>
    <t>0800</t>
  </si>
  <si>
    <t>14</t>
  </si>
  <si>
    <t>20111D1</t>
  </si>
  <si>
    <t>15</t>
  </si>
  <si>
    <t>20110B1</t>
  </si>
  <si>
    <t>C-1202-0800-17-20111A1</t>
  </si>
  <si>
    <t>17</t>
  </si>
  <si>
    <t>20111A1</t>
  </si>
  <si>
    <t>2. SEGURIDAD HUMANA Y JUSTICIA SOCIAL / A. POLÍTICA DE ESTADO DE TRANSFORMACIÓN DIGITAL DE LA JUSTICIA DE MEDIANO Y LARGO PLAZO - ACCESO EFECTIVO A LA JUSTICIA</t>
  </si>
  <si>
    <t>C-1202-0800-18-20110A1</t>
  </si>
  <si>
    <t>18</t>
  </si>
  <si>
    <t>20110A1</t>
  </si>
  <si>
    <t>2. SEGURIDAD HUMANA Y JUSTICIA SOCIAL / A. PRESTACIÓN EFECTIVA DE JUSTICIA CON ENFOQUE DIFERENCIAL Y MÉTODOS DE RESOLUCIÓN DE CONFLICTOS - ACCESO EFECTIVO A LA JUSTICIA</t>
  </si>
  <si>
    <t>C-1203-0800-4-20110A2</t>
  </si>
  <si>
    <t>1203</t>
  </si>
  <si>
    <t>4</t>
  </si>
  <si>
    <t>20110A2</t>
  </si>
  <si>
    <t>1204</t>
  </si>
  <si>
    <t>1207</t>
  </si>
  <si>
    <t>1299</t>
  </si>
  <si>
    <t>7</t>
  </si>
  <si>
    <t>C-1299-0800-8-20110C2</t>
  </si>
  <si>
    <t>8</t>
  </si>
  <si>
    <t>20110C2</t>
  </si>
  <si>
    <t>2. SEGURIDAD HUMANA Y JUSTICIA SOCIAL / C. RENOVACIÓN DE LA ARQUITECTURA INSTITUCIONAL DEL SISTEMA DE JUSTICIA - FORTALECIMIENTO DE LA GOBERNANZA E INSTITUCIONALIDAD</t>
  </si>
  <si>
    <t>12-04-00</t>
  </si>
  <si>
    <t>SUPERINTENDENCIA DE NOTARIADO Y REGISTRO</t>
  </si>
  <si>
    <t>Propios</t>
  </si>
  <si>
    <t>20</t>
  </si>
  <si>
    <t>26</t>
  </si>
  <si>
    <t>C-1204-0800-3-10306A</t>
  </si>
  <si>
    <t>3</t>
  </si>
  <si>
    <t>10306A</t>
  </si>
  <si>
    <t>1. ORDENAMIENTO DEL TERRITORIO ALREDEDOR DEL AGUA Y JUSTICIA AMBIENTAL / A. ACCESO Y FORMALIZACIÓN DE LA PROPIEDAD</t>
  </si>
  <si>
    <t>C-1209-0800-15-10305B</t>
  </si>
  <si>
    <t>1209</t>
  </si>
  <si>
    <t>10305B</t>
  </si>
  <si>
    <t>1. ORDENAMIENTO DEL TERRITORIO ALREDEDOR DEL AGUA Y JUSTICIA AMBIENTAL / B. ACTUALIZACIÓN CATASTRAL MULTIPROPÓSITO</t>
  </si>
  <si>
    <t>C-1209-0800-17-53105B</t>
  </si>
  <si>
    <t>53105B</t>
  </si>
  <si>
    <t>5. CONVERGENCIA REGIONAL / B. ENTIDADES PÚBLICAS TERRITORIALES Y NACIONALES FORTALECIDAS</t>
  </si>
  <si>
    <t>C-1299-0800-8-10305C</t>
  </si>
  <si>
    <t>10305C</t>
  </si>
  <si>
    <t>1. ORDENAMIENTO DEL TERRITORIO ALREDEDOR DEL AGUA Y JUSTICIA AMBIENTAL / C. SISTEMA DE ADMINISTRACIÓN DEL TERRITORIO (SAT)</t>
  </si>
  <si>
    <t>C-1299-0800-9-10305C</t>
  </si>
  <si>
    <t>9</t>
  </si>
  <si>
    <t>C-1299-0800-10-53105B</t>
  </si>
  <si>
    <t>12-08-00</t>
  </si>
  <si>
    <t>INSTITUTO NACIONAL PENITENCIARIO Y CARCELARIO - INPEC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</si>
  <si>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</si>
  <si>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</si>
  <si>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</si>
  <si>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</si>
  <si>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</si>
  <si>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</si>
  <si>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A-03-03-01-017</t>
  </si>
  <si>
    <t>017</t>
  </si>
  <si>
    <t>ATENCIÓN REHABILITACIÓN AL RECLUSO</t>
  </si>
  <si>
    <t>A-03-03-01-018</t>
  </si>
  <si>
    <t>018</t>
  </si>
  <si>
    <t>IMPLEMENTACIÓN Y DESARROLLO DEL SISTEMA INTEGRAL DE TRATAMIENTO PROGRESIVO PENITENCIARIO</t>
  </si>
  <si>
    <t>A-03-10</t>
  </si>
  <si>
    <t>SENTENCIAS Y CONCILIACIONES</t>
  </si>
  <si>
    <t>A-05</t>
  </si>
  <si>
    <t>05</t>
  </si>
  <si>
    <t>GASTOS DE COMERCIALIZACIÓN Y PRODUCCIÓN</t>
  </si>
  <si>
    <t>A-08-03</t>
  </si>
  <si>
    <t>08</t>
  </si>
  <si>
    <t>TASAS Y DERECHOS ADMINISTRATIVOS</t>
  </si>
  <si>
    <t>1206</t>
  </si>
  <si>
    <t>12</t>
  </si>
  <si>
    <t>20112C</t>
  </si>
  <si>
    <t>2. SEGURIDAD HUMANA Y JUSTICIA SOCIAL / C. ATENCIÓN A LA POBLACIÓN CONDENADA, SINDICADA Y POSPENADA EN LOS TERRITORIOS</t>
  </si>
  <si>
    <t>6</t>
  </si>
  <si>
    <t>12-10-00</t>
  </si>
  <si>
    <t>UNIDAD ADMINISTRATIVA ESPECIAL AGENCIA NACIONAL DE DEFENSA JURÍDICA DEL ESTADO</t>
  </si>
  <si>
    <t>A-03-03-01-078</t>
  </si>
  <si>
    <t>078</t>
  </si>
  <si>
    <t>DEFENSA DE LOS INTERESES DEL ESTADO EN CONTROVERSIAS INTERNACIONALES</t>
  </si>
  <si>
    <t>C-1205-0800-3-20110E</t>
  </si>
  <si>
    <t>1205</t>
  </si>
  <si>
    <t>20110E</t>
  </si>
  <si>
    <t>2. SEGURIDAD HUMANA Y JUSTICIA SOCIAL / E. SISTEMA NACIONAL DE DEFENSA JURÍDICA DEL ESTADO</t>
  </si>
  <si>
    <t>12-11-00</t>
  </si>
  <si>
    <t>UNIDAD DE SERVICIOS PENITENCIARIOS Y CARCELARIOS - USPEC</t>
  </si>
  <si>
    <t>A-03-04-01-011</t>
  </si>
  <si>
    <t>011</t>
  </si>
  <si>
    <t>IMPLEMENTACIÓN DEL SISTEMA INTEGRAL DE SALUD EN EL SISTEMA PENITENCIARIO (NO DE PENSIONES)</t>
  </si>
  <si>
    <t>A-03-04-01-014</t>
  </si>
  <si>
    <t>014</t>
  </si>
  <si>
    <t>ALIMENTACIÓN PARA INTERNOS</t>
  </si>
  <si>
    <t>A-08-01</t>
  </si>
  <si>
    <t>IMPUESTOS</t>
  </si>
  <si>
    <t>C-1206-0800-6-20112C</t>
  </si>
  <si>
    <t>C-1206-0800-7-20112C</t>
  </si>
  <si>
    <t>C-1206-0800-10-20112C</t>
  </si>
  <si>
    <t>SECTOR JUSTICIA</t>
  </si>
  <si>
    <t>Descripción</t>
  </si>
  <si>
    <t>Compromiso</t>
  </si>
  <si>
    <t>Obligado</t>
  </si>
  <si>
    <t>%</t>
  </si>
  <si>
    <t>Pagos</t>
  </si>
  <si>
    <t>Funcionamiento</t>
  </si>
  <si>
    <t>Gastos de Personal</t>
  </si>
  <si>
    <t>Adquisición de Bienes y Servicios</t>
  </si>
  <si>
    <t>Transferencias Corrientes</t>
  </si>
  <si>
    <t>Gastos de Comercialización y producción</t>
  </si>
  <si>
    <t>Tasas y derechos administrativos</t>
  </si>
  <si>
    <t>Inversión</t>
  </si>
  <si>
    <t>Total</t>
  </si>
  <si>
    <t>MINISTERIO DE JUSTICIA Y DEL DERECHO</t>
  </si>
  <si>
    <t xml:space="preserve">% </t>
  </si>
  <si>
    <t>SSF</t>
  </si>
  <si>
    <t>C-1202-0800-19-20110C</t>
  </si>
  <si>
    <t>19</t>
  </si>
  <si>
    <t>20110C</t>
  </si>
  <si>
    <t>2. SEGURIDAD HUMANA Y JUSTICIA SOCIAL / C. RENOVACIÓN DE LA ARQUITECTURA INSTITUCIONAL DEL SISTEMA DE JUSTICIA</t>
  </si>
  <si>
    <t>C-1202-0800-20-20111D1</t>
  </si>
  <si>
    <t>2. SEGURIDAD HUMANA Y JUSTICIA SOCIAL / D1. CAPACIDADES Y LA OFERTA DEL SISTEMA DE JUSTICIA - ACCESO EFECTIVO A LA JUSTICIA</t>
  </si>
  <si>
    <t>C-1202-0800-21-20110B1</t>
  </si>
  <si>
    <t>21</t>
  </si>
  <si>
    <t>2. SEGURIDAD HUMANA Y JUSTICIA SOCIAL / B1. JURISDICCIÓN ESPECIAL INDÍGENA, JUSTICIAS PROPIAS Y COMUNITARIA, Y DESARROLLO DE JUSTICIA AMBIENTAL - ACCESO EFECTIVO A LA JUSTICIA</t>
  </si>
  <si>
    <t>C-1202-0800-22-20110B</t>
  </si>
  <si>
    <t>22</t>
  </si>
  <si>
    <t>20110B</t>
  </si>
  <si>
    <t>2. SEGURIDAD HUMANA Y JUSTICIA SOCIAL / B. JURISDICCIÓN ESPECIAL INDÍGENA, JUSTICIAS PROPIAS Y COMUNITARIA, Y DESARROLLO DE JUSTICIA AMBIENTAL</t>
  </si>
  <si>
    <t>C-1204-0800-6-20113B</t>
  </si>
  <si>
    <t>20113B</t>
  </si>
  <si>
    <t>2. SEGURIDAD HUMANA Y JUSTICIA SOCIAL / B. OFERTA INSTITUCIONAL Y DE LOS MECANISMOS DE JUSTICIA TRANSICIONAL</t>
  </si>
  <si>
    <t>C-1207-0800-9-20112B1</t>
  </si>
  <si>
    <t>20112B1</t>
  </si>
  <si>
    <t>2. SEGURIDAD HUMANA Y JUSTICIA SOCIAL / B. JUSTICIA RESTAURATIVA PARA LA RECOMPOSICIÓN DE LOS LAZOS SOCIALES - ACCESO EFECTIVO A LA JUSTICIA</t>
  </si>
  <si>
    <t>C-1207-0800-9-20112D1</t>
  </si>
  <si>
    <t>20112D1</t>
  </si>
  <si>
    <t>2. SEGURIDAD HUMANA Y JUSTICIA SOCIAL / D. ROBUSTECIMIENTO DE LA ALTERNATIVIDAD PENAL, TRATAMIENTO DIFERENCIADO Y PREVENCIÓN DEL DELITO - ACCESO EFECTIVO A LA JUSTICIA</t>
  </si>
  <si>
    <t>C-1207-0800-9-20112E1</t>
  </si>
  <si>
    <t>20112E1</t>
  </si>
  <si>
    <t>2. SEGURIDAD HUMANA Y JUSTICIA SOCIAL / E. DE UN ENFOQUE REACTIVO DE LA POLÍTICA CRIMINAL Y PENITENCIARIA A UNO SUSTENTADO EN EVIDENCIA EMPÍRICA - ACCESO EFECTIVO A LA JUSTICIA</t>
  </si>
  <si>
    <t>C-1207-0800-11-20112A</t>
  </si>
  <si>
    <t>20112A</t>
  </si>
  <si>
    <t>2. SEGURIDAD HUMANA Y JUSTICIA SOCIAL / A. TRATAMIENTO PENITENCIARIO, RESOCIALIZACIÓN Y NO REINCIDENCIA PARA UN PROYECTO DE VIDA DIGNO</t>
  </si>
  <si>
    <t>C-1207-0800-11-20112C</t>
  </si>
  <si>
    <t>C-1207-0800-11-20112E</t>
  </si>
  <si>
    <t>20112E</t>
  </si>
  <si>
    <t>2. SEGURIDAD HUMANA Y JUSTICIA SOCIAL / E. DE UN ENFOQUE REACTIVO DE LA POLÍTICA CRIMINAL Y PENITENCIARIA A UNO SUSTENTADO EN EVIDENCIA EMPÍRICA</t>
  </si>
  <si>
    <t>C-1299-0800-10-20110A</t>
  </si>
  <si>
    <t>20110A</t>
  </si>
  <si>
    <t>2. SEGURIDAD HUMANA Y JUSTICIA SOCIAL / A. PRESTACIÓN EFECTIVA DE JUSTICIA CON ENFOQUE DIFERENCIAL Y MÉTODOS DE RESOLUCIÓN DE CONFLICTOS</t>
  </si>
  <si>
    <t>A-03-03-01-054</t>
  </si>
  <si>
    <t>054</t>
  </si>
  <si>
    <t>FONDO PARA LOS NOTARIOS DE INSUFICIENTES INGRESOS. DECRETO 1672 DE 1997</t>
  </si>
  <si>
    <t>A-03-03-01-019</t>
  </si>
  <si>
    <t>019</t>
  </si>
  <si>
    <t>SERVICIO POSTPENITENCIARIO LEY 65 DE 1993</t>
  </si>
  <si>
    <t>C-1206-0800-12-40020112</t>
  </si>
  <si>
    <t>40020112</t>
  </si>
  <si>
    <t>4. TRANSFORMACIÓN PRODUCTIVA, INTERNACIONALIZACIÓN Y ACCIÓN CLÍMATICA / 12. HUMANIZACIÓN DE LA POLÍTICA CRIMINAL Y SUPERACIÓN DEL ESTADO DE COSAS INCONSTITUCIONAL EN MATERIA PENITENCIARIA Y CARCELARIA</t>
  </si>
  <si>
    <t>A-03-04-02-012</t>
  </si>
  <si>
    <t>INCAPACIDADES Y LICENCIAS DE MATERNIDAD Y PATERNIDAD (NO DE PENSIONES)</t>
  </si>
  <si>
    <t>Reservas Presupuestales al 30 de Abril del 2026</t>
  </si>
  <si>
    <t>Enero-Abril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</si>
</sst>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[$-1240A]&quot;$&quot;\ #,##0.00;\-&quot;$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entury Gothic"/>
      <family val="2"/>
    </font>
    <font>
      <sz val="11"/>
      <color rgb="FF002060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sz val="11"/>
      <name val="Calibri"/>
      <family val="2"/>
    </font>
    <font>
      <b/>
      <sz val="11"/>
      <color theme="0"/>
      <name val="Century Gothic"/>
      <family val="2"/>
    </font>
    <font>
      <b/>
      <sz val="18"/>
      <color theme="0"/>
      <name val="Century Gothic"/>
      <family val="2"/>
    </font>
    <font>
      <sz val="18"/>
      <color theme="1"/>
      <name val="Calibri"/>
      <family val="2"/>
      <scheme val="minor"/>
    </font>
    <font>
      <sz val="16"/>
      <color rgb="FF002060"/>
      <name val="Century Gothic"/>
      <family val="2"/>
    </font>
    <font>
      <b/>
      <sz val="16"/>
      <color rgb="FF002060"/>
      <name val="Century Gothic"/>
      <family val="2"/>
    </font>
    <font>
      <b/>
      <sz val="18"/>
      <name val="Algerian"/>
      <family val="5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69">
    <xf numFmtId="0" fontId="0" fillId="0" borderId="0" xfId="0"/>
    <xf numFmtId="0" fontId="8" fillId="2" borderId="0" xfId="0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0" fontId="0" fillId="0" borderId="0" xfId="0" applyAlignment="1">
      <alignment vertical="center"/>
    </xf>
    <xf numFmtId="4" fontId="5" fillId="5" borderId="0" xfId="0" applyNumberFormat="1" applyFont="1" applyFill="1" applyAlignment="1">
      <alignment horizontal="right" vertical="center"/>
    </xf>
    <xf numFmtId="4" fontId="5" fillId="5" borderId="0" xfId="3" applyNumberFormat="1" applyFont="1" applyFill="1" applyAlignment="1">
      <alignment horizontal="right" vertical="center"/>
    </xf>
    <xf numFmtId="4" fontId="4" fillId="0" borderId="0" xfId="3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0" fontId="4" fillId="0" borderId="0" xfId="3" applyNumberFormat="1" applyFont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4" fontId="4" fillId="3" borderId="0" xfId="1" applyNumberFormat="1" applyFont="1" applyFill="1" applyBorder="1" applyAlignment="1">
      <alignment vertical="center"/>
    </xf>
    <xf numFmtId="4" fontId="4" fillId="3" borderId="0" xfId="3" applyNumberFormat="1" applyFont="1" applyFill="1" applyAlignment="1">
      <alignment vertical="center"/>
    </xf>
    <xf numFmtId="0" fontId="8" fillId="0" borderId="0" xfId="3" applyFont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10" fillId="0" borderId="0" xfId="0" applyFont="1" applyAlignment="1">
      <alignment vertical="center"/>
    </xf>
    <xf numFmtId="0" fontId="10" fillId="6" borderId="0" xfId="0" applyFont="1" applyFill="1" applyAlignment="1">
      <alignment vertical="center"/>
    </xf>
    <xf numFmtId="0" fontId="3" fillId="0" borderId="0" xfId="3" applyFont="1" applyAlignment="1">
      <alignment vertical="center"/>
    </xf>
    <xf numFmtId="0" fontId="0" fillId="0" borderId="0" xfId="0" applyAlignment="1">
      <alignment vertical="center" wrapText="1"/>
    </xf>
    <xf numFmtId="0" fontId="0" fillId="6" borderId="0" xfId="0" applyFill="1" applyAlignment="1">
      <alignment vertical="center" wrapText="1"/>
    </xf>
    <xf numFmtId="0" fontId="4" fillId="0" borderId="0" xfId="3" applyFont="1" applyAlignment="1">
      <alignment vertical="center"/>
    </xf>
    <xf numFmtId="0" fontId="5" fillId="5" borderId="0" xfId="3" applyFont="1" applyFill="1" applyAlignment="1">
      <alignment vertical="center"/>
    </xf>
    <xf numFmtId="4" fontId="5" fillId="5" borderId="0" xfId="3" applyNumberFormat="1" applyFont="1" applyFill="1" applyAlignment="1">
      <alignment vertical="center"/>
    </xf>
    <xf numFmtId="10" fontId="5" fillId="5" borderId="0" xfId="3" applyNumberFormat="1" applyFont="1" applyFill="1" applyAlignment="1">
      <alignment horizontal="right" vertical="center"/>
    </xf>
    <xf numFmtId="0" fontId="0" fillId="3" borderId="0" xfId="0" applyFill="1" applyAlignment="1">
      <alignment vertical="center"/>
    </xf>
    <xf numFmtId="0" fontId="4" fillId="0" borderId="0" xfId="3" applyFont="1" applyAlignment="1">
      <alignment horizontal="right" vertical="center"/>
    </xf>
    <xf numFmtId="0" fontId="6" fillId="4" borderId="0" xfId="3" applyFont="1" applyFill="1" applyAlignment="1">
      <alignment vertical="center"/>
    </xf>
    <xf numFmtId="4" fontId="6" fillId="4" borderId="0" xfId="3" applyNumberFormat="1" applyFont="1" applyFill="1" applyAlignment="1">
      <alignment vertical="center"/>
    </xf>
    <xf numFmtId="10" fontId="6" fillId="4" borderId="0" xfId="3" applyNumberFormat="1" applyFont="1" applyFill="1" applyAlignment="1">
      <alignment horizontal="right" vertical="center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10" fontId="5" fillId="5" borderId="0" xfId="0" applyNumberFormat="1" applyFont="1" applyFill="1" applyAlignment="1">
      <alignment horizontal="right" vertical="center"/>
    </xf>
    <xf numFmtId="4" fontId="5" fillId="5" borderId="0" xfId="0" applyNumberFormat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6" fillId="4" borderId="0" xfId="0" applyFont="1" applyFill="1" applyAlignment="1">
      <alignment vertical="center"/>
    </xf>
    <xf numFmtId="4" fontId="6" fillId="4" borderId="0" xfId="0" applyNumberFormat="1" applyFont="1" applyFill="1" applyAlignment="1">
      <alignment vertical="center"/>
    </xf>
    <xf numFmtId="10" fontId="6" fillId="4" borderId="0" xfId="0" applyNumberFormat="1" applyFont="1" applyFill="1" applyAlignment="1">
      <alignment horizontal="right" vertical="center"/>
    </xf>
    <xf numFmtId="0" fontId="7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4" fontId="6" fillId="0" borderId="0" xfId="3" applyNumberFormat="1" applyFont="1" applyAlignment="1">
      <alignment vertical="center"/>
    </xf>
    <xf numFmtId="10" fontId="6" fillId="0" borderId="0" xfId="3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15" fillId="0" borderId="0" xfId="0" applyFont="1"/>
    <xf numFmtId="0" fontId="15" fillId="7" borderId="0" xfId="0" applyFont="1" applyFill="1"/>
    <xf numFmtId="0" fontId="15" fillId="8" borderId="0" xfId="0" applyFont="1" applyFill="1"/>
    <xf numFmtId="0" fontId="15" fillId="9" borderId="0" xfId="0" applyFont="1" applyFill="1"/>
    <xf numFmtId="0" fontId="15" fillId="4" borderId="0" xfId="0" applyFont="1" applyFill="1"/>
    <xf numFmtId="0" fontId="15" fillId="10" borderId="0" xfId="0" applyFont="1" applyFill="1"/>
    <xf numFmtId="0" fontId="15" fillId="11" borderId="0" xfId="0" applyFont="1" applyFill="1"/>
    <xf numFmtId="0" fontId="0" fillId="0" borderId="0" xfId="0" applyAlignment="1">
      <alignment vertical="center"/>
    </xf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4" fillId="0" borderId="0" xfId="0" applyNumberFormat="1" applyFont="1" applyFill="1" applyBorder="1" applyAlignment="1">
      <alignment horizontal="center" vertical="center" wrapText="1" readingOrder="1"/>
    </xf>
    <xf numFmtId="0" fontId="16" fillId="0" borderId="1" xfId="0" applyNumberFormat="1" applyFont="1" applyFill="1" applyBorder="1" applyAlignment="1">
      <alignment horizontal="center" vertical="center" wrapText="1" readingOrder="1"/>
    </xf>
    <xf numFmtId="0" fontId="16" fillId="0" borderId="1" xfId="0" applyNumberFormat="1" applyFont="1" applyFill="1" applyBorder="1" applyAlignment="1">
      <alignment horizontal="left" vertical="center" wrapText="1" readingOrder="1"/>
    </xf>
    <xf numFmtId="0" fontId="16" fillId="0" borderId="1" xfId="0" applyNumberFormat="1" applyFont="1" applyFill="1" applyBorder="1" applyAlignment="1">
      <alignment vertical="center" wrapText="1" readingOrder="1"/>
    </xf>
    <xf numFmtId="0" fontId="16" fillId="0" borderId="1" xfId="0" applyNumberFormat="1" applyFont="1" applyFill="1" applyBorder="1" applyAlignment="1">
      <alignment horizontal="right" vertical="center" wrapText="1" readingOrder="1"/>
    </xf>
    <xf numFmtId="165" fontId="16" fillId="0" borderId="1" xfId="0" applyNumberFormat="1" applyFont="1" applyFill="1" applyBorder="1" applyAlignment="1">
      <alignment horizontal="right" vertical="center" wrapText="1" readingOrder="1"/>
    </xf>
    <xf numFmtId="0" fontId="14" fillId="0" borderId="1" xfId="0" applyNumberFormat="1" applyFont="1" applyFill="1" applyBorder="1" applyAlignment="1">
      <alignment horizontal="left" vertical="center" wrapText="1" readingOrder="1"/>
    </xf>
    <xf numFmtId="0" fontId="14" fillId="0" borderId="1" xfId="0" applyNumberFormat="1" applyFont="1" applyFill="1" applyBorder="1" applyAlignment="1">
      <alignment horizontal="right" vertical="center" wrapText="1" readingOrder="1"/>
    </xf>
    <xf numFmtId="0" fontId="15" fillId="0" borderId="0" xfId="0" applyFont="1" applyFill="1" applyBorder="1"/>
    <xf numFmtId="0" fontId="17" fillId="12" borderId="1" xfId="0" applyNumberFormat="1" applyFont="1" applyFill="1" applyBorder="1" applyAlignment="1">
      <alignment horizontal="center" vertical="center" wrapText="1" readingOrder="1"/>
    </xf>
    <xf numFmtId="0" fontId="12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3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6">
    <cellStyle name="Millares" xfId="1" builtinId="3"/>
    <cellStyle name="Millares [0] 2" xfId="5"/>
    <cellStyle name="Normal" xfId="0" builtinId="0"/>
    <cellStyle name="Normal 2" xfId="3"/>
    <cellStyle name="Porcentaje" xfId="2" builtinId="5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62382</xdr:colOff>
      <xdr:row>40</xdr:row>
      <xdr:rowOff>52335</xdr:rowOff>
    </xdr:from>
    <xdr:to>
      <xdr:col>2</xdr:col>
      <xdr:colOff>243359</xdr:colOff>
      <xdr:row>46</xdr:row>
      <xdr:rowOff>128534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219" t="18069" r="64684" b="67476"/>
        <a:stretch/>
      </xdr:blipFill>
      <xdr:spPr>
        <a:xfrm>
          <a:off x="460129" y="9294725"/>
          <a:ext cx="3499026" cy="127415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0</xdr:colOff>
      <xdr:row>57</xdr:row>
      <xdr:rowOff>63221</xdr:rowOff>
    </xdr:from>
    <xdr:to>
      <xdr:col>1</xdr:col>
      <xdr:colOff>1678781</xdr:colOff>
      <xdr:row>61</xdr:row>
      <xdr:rowOff>24255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5235BAF-D120-4E75-A9AF-5B11F7E77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313" y="11302721"/>
          <a:ext cx="1678781" cy="7230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11907</xdr:rowOff>
    </xdr:from>
    <xdr:to>
      <xdr:col>1</xdr:col>
      <xdr:colOff>2321718</xdr:colOff>
      <xdr:row>78</xdr:row>
      <xdr:rowOff>99221</xdr:rowOff>
    </xdr:to>
    <xdr:pic>
      <xdr:nvPicPr>
        <xdr:cNvPr id="12" name="Imagen 11" descr="https://www.defensajuridica.gov.co/_catalogs/masterpage/3DStudio/images/banner_web.jpg">
          <a:extLst>
            <a:ext uri="{FF2B5EF4-FFF2-40B4-BE49-F238E27FC236}">
              <a16:creationId xmlns:a16="http://schemas.microsoft.com/office/drawing/2014/main" id="{5F28917B-9B72-48A7-9C04-A5B0D28E36C2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71" r="2597"/>
        <a:stretch/>
      </xdr:blipFill>
      <xdr:spPr bwMode="auto">
        <a:xfrm>
          <a:off x="214313" y="14918532"/>
          <a:ext cx="2321718" cy="6707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131158</xdr:colOff>
      <xdr:row>87</xdr:row>
      <xdr:rowOff>267144</xdr:rowOff>
    </xdr:from>
    <xdr:to>
      <xdr:col>1</xdr:col>
      <xdr:colOff>2285998</xdr:colOff>
      <xdr:row>91</xdr:row>
      <xdr:rowOff>53223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68AE6DD-4B76-419F-9BA2-976E451978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-954" t="1404" r="5190" b="-1404"/>
        <a:stretch/>
      </xdr:blipFill>
      <xdr:spPr>
        <a:xfrm>
          <a:off x="131158" y="17495488"/>
          <a:ext cx="2369153" cy="798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178589</xdr:rowOff>
    </xdr:from>
    <xdr:to>
      <xdr:col>1</xdr:col>
      <xdr:colOff>3131343</xdr:colOff>
      <xdr:row>10</xdr:row>
      <xdr:rowOff>53359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C341E0-9A6D-F3A0-106C-1F055CF30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089"/>
          <a:ext cx="3345656" cy="16607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"/>
  <sheetViews>
    <sheetView showGridLines="0" workbookViewId="0">
      <pane xSplit="5" ySplit="4" topLeftCell="F61" activePane="bottomRight" state="frozen"/>
      <selection pane="topRight" activeCell="F1" sqref="F1"/>
      <selection pane="bottomLeft" activeCell="A5" sqref="A5"/>
      <selection pane="bottomRight" activeCell="K64" sqref="K64"/>
    </sheetView>
  </sheetViews>
  <sheetFormatPr baseColWidth="10" defaultRowHeight="12" x14ac:dyDescent="0.2"/>
  <cols>
    <col min="1" max="1" width="13.42578125" style="62" customWidth="1"/>
    <col min="2" max="2" width="27" style="62" customWidth="1"/>
    <col min="3" max="3" width="21.5703125" style="62" customWidth="1"/>
    <col min="4" max="11" width="5.42578125" style="62" customWidth="1"/>
    <col min="12" max="12" width="7" style="62" customWidth="1"/>
    <col min="13" max="13" width="9.5703125" style="62" customWidth="1"/>
    <col min="14" max="14" width="8" style="62" customWidth="1"/>
    <col min="15" max="15" width="9.5703125" style="62" customWidth="1"/>
    <col min="16" max="16" width="27.5703125" style="62" customWidth="1"/>
    <col min="17" max="17" width="15.140625" style="62" customWidth="1"/>
    <col min="18" max="18" width="17.85546875" style="62" customWidth="1"/>
    <col min="19" max="22" width="18.85546875" style="62" customWidth="1"/>
    <col min="23" max="23" width="13.42578125" style="45" customWidth="1"/>
    <col min="24" max="24" width="6.42578125" style="45" customWidth="1"/>
    <col min="25" max="16384" width="11.42578125" style="45"/>
  </cols>
  <sheetData>
    <row r="1" spans="1:23" x14ac:dyDescent="0.2">
      <c r="A1" s="53" t="s">
        <v>0</v>
      </c>
      <c r="B1" s="53">
        <v>2026</v>
      </c>
      <c r="C1" s="54" t="s">
        <v>1</v>
      </c>
      <c r="D1" s="54" t="s">
        <v>1</v>
      </c>
      <c r="E1" s="54" t="s">
        <v>1</v>
      </c>
      <c r="F1" s="54" t="s">
        <v>1</v>
      </c>
      <c r="G1" s="54" t="s">
        <v>1</v>
      </c>
      <c r="H1" s="54" t="s">
        <v>1</v>
      </c>
      <c r="I1" s="54" t="s">
        <v>1</v>
      </c>
      <c r="J1" s="54" t="s">
        <v>1</v>
      </c>
      <c r="K1" s="54" t="s">
        <v>1</v>
      </c>
      <c r="L1" s="54" t="s">
        <v>1</v>
      </c>
      <c r="M1" s="54" t="s">
        <v>1</v>
      </c>
      <c r="N1" s="54" t="s">
        <v>1</v>
      </c>
      <c r="O1" s="54" t="s">
        <v>1</v>
      </c>
      <c r="P1" s="54" t="s">
        <v>1</v>
      </c>
      <c r="Q1" s="54" t="s">
        <v>1</v>
      </c>
      <c r="R1" s="54" t="s">
        <v>1</v>
      </c>
      <c r="S1" s="54" t="s">
        <v>1</v>
      </c>
      <c r="T1" s="54" t="s">
        <v>1</v>
      </c>
      <c r="U1" s="54" t="s">
        <v>1</v>
      </c>
      <c r="V1" s="54" t="s">
        <v>1</v>
      </c>
    </row>
    <row r="2" spans="1:23" ht="15" x14ac:dyDescent="0.2">
      <c r="A2" s="53" t="s">
        <v>2</v>
      </c>
      <c r="B2" s="63" t="s">
        <v>3</v>
      </c>
      <c r="C2" s="54" t="s">
        <v>1</v>
      </c>
      <c r="D2" s="54" t="s">
        <v>1</v>
      </c>
      <c r="E2" s="54" t="s">
        <v>1</v>
      </c>
      <c r="F2" s="54" t="s">
        <v>1</v>
      </c>
      <c r="G2" s="54" t="s">
        <v>1</v>
      </c>
      <c r="H2" s="54" t="s">
        <v>1</v>
      </c>
      <c r="I2" s="54" t="s">
        <v>1</v>
      </c>
      <c r="J2" s="54" t="s">
        <v>1</v>
      </c>
      <c r="K2" s="54" t="s">
        <v>1</v>
      </c>
      <c r="L2" s="54" t="s">
        <v>1</v>
      </c>
      <c r="M2" s="54" t="s">
        <v>1</v>
      </c>
      <c r="N2" s="54" t="s">
        <v>1</v>
      </c>
      <c r="O2" s="54" t="s">
        <v>1</v>
      </c>
      <c r="P2" s="54" t="s">
        <v>1</v>
      </c>
      <c r="Q2" s="54" t="s">
        <v>1</v>
      </c>
      <c r="R2" s="54" t="s">
        <v>1</v>
      </c>
      <c r="S2" s="54" t="s">
        <v>1</v>
      </c>
      <c r="T2" s="54" t="s">
        <v>1</v>
      </c>
      <c r="U2" s="54" t="s">
        <v>1</v>
      </c>
      <c r="V2" s="54" t="s">
        <v>1</v>
      </c>
    </row>
    <row r="3" spans="1:23" ht="15" x14ac:dyDescent="0.2">
      <c r="A3" s="53" t="s">
        <v>4</v>
      </c>
      <c r="B3" s="63" t="s">
        <v>212</v>
      </c>
      <c r="C3" s="54" t="s">
        <v>1</v>
      </c>
      <c r="D3" s="54" t="s">
        <v>1</v>
      </c>
      <c r="E3" s="54" t="s">
        <v>1</v>
      </c>
      <c r="F3" s="54" t="s">
        <v>1</v>
      </c>
      <c r="G3" s="54" t="s">
        <v>1</v>
      </c>
      <c r="H3" s="54" t="s">
        <v>1</v>
      </c>
      <c r="I3" s="54" t="s">
        <v>1</v>
      </c>
      <c r="J3" s="54" t="s">
        <v>1</v>
      </c>
      <c r="K3" s="54" t="s">
        <v>1</v>
      </c>
      <c r="L3" s="54" t="s">
        <v>1</v>
      </c>
      <c r="M3" s="54" t="s">
        <v>1</v>
      </c>
      <c r="N3" s="54" t="s">
        <v>1</v>
      </c>
      <c r="O3" s="54" t="s">
        <v>1</v>
      </c>
      <c r="P3" s="54" t="s">
        <v>1</v>
      </c>
      <c r="Q3" s="54" t="s">
        <v>1</v>
      </c>
      <c r="R3" s="54" t="s">
        <v>1</v>
      </c>
      <c r="S3" s="54" t="s">
        <v>1</v>
      </c>
      <c r="T3" s="54" t="s">
        <v>1</v>
      </c>
      <c r="U3" s="54" t="s">
        <v>1</v>
      </c>
      <c r="V3" s="54" t="s">
        <v>1</v>
      </c>
    </row>
    <row r="4" spans="1:23" ht="24" x14ac:dyDescent="0.2">
      <c r="A4" s="53" t="s">
        <v>5</v>
      </c>
      <c r="B4" s="53" t="s">
        <v>6</v>
      </c>
      <c r="C4" s="53" t="s">
        <v>7</v>
      </c>
      <c r="D4" s="53" t="s">
        <v>8</v>
      </c>
      <c r="E4" s="53" t="s">
        <v>9</v>
      </c>
      <c r="F4" s="53" t="s">
        <v>10</v>
      </c>
      <c r="G4" s="53" t="s">
        <v>11</v>
      </c>
      <c r="H4" s="53" t="s">
        <v>12</v>
      </c>
      <c r="I4" s="53" t="s">
        <v>13</v>
      </c>
      <c r="J4" s="53" t="s">
        <v>14</v>
      </c>
      <c r="K4" s="53" t="s">
        <v>15</v>
      </c>
      <c r="L4" s="53" t="s">
        <v>16</v>
      </c>
      <c r="M4" s="53" t="s">
        <v>17</v>
      </c>
      <c r="N4" s="53" t="s">
        <v>18</v>
      </c>
      <c r="O4" s="53" t="s">
        <v>19</v>
      </c>
      <c r="P4" s="53" t="s">
        <v>20</v>
      </c>
      <c r="Q4" s="53" t="s">
        <v>21</v>
      </c>
      <c r="R4" s="53" t="s">
        <v>22</v>
      </c>
      <c r="S4" s="53" t="s">
        <v>23</v>
      </c>
      <c r="T4" s="53" t="s">
        <v>24</v>
      </c>
      <c r="U4" s="53" t="s">
        <v>25</v>
      </c>
      <c r="V4" s="53" t="s">
        <v>26</v>
      </c>
    </row>
    <row r="5" spans="1:23" ht="24" x14ac:dyDescent="0.2">
      <c r="A5" s="55" t="s">
        <v>27</v>
      </c>
      <c r="B5" s="56" t="s">
        <v>28</v>
      </c>
      <c r="C5" s="57" t="s">
        <v>101</v>
      </c>
      <c r="D5" s="55" t="s">
        <v>30</v>
      </c>
      <c r="E5" s="55" t="s">
        <v>39</v>
      </c>
      <c r="F5" s="55" t="s">
        <v>39</v>
      </c>
      <c r="G5" s="55" t="s">
        <v>39</v>
      </c>
      <c r="H5" s="55"/>
      <c r="I5" s="55"/>
      <c r="J5" s="55"/>
      <c r="K5" s="55"/>
      <c r="L5" s="55"/>
      <c r="M5" s="55" t="s">
        <v>32</v>
      </c>
      <c r="N5" s="55" t="s">
        <v>33</v>
      </c>
      <c r="O5" s="55" t="s">
        <v>34</v>
      </c>
      <c r="P5" s="56" t="s">
        <v>102</v>
      </c>
      <c r="Q5" s="58" t="s">
        <v>1</v>
      </c>
      <c r="R5" s="58" t="s">
        <v>1</v>
      </c>
      <c r="S5" s="59">
        <v>45140309</v>
      </c>
      <c r="T5" s="59">
        <v>45140309</v>
      </c>
      <c r="U5" s="59">
        <v>45140309</v>
      </c>
      <c r="V5" s="59">
        <v>45140309</v>
      </c>
      <c r="W5" s="46"/>
    </row>
    <row r="6" spans="1:23" ht="36" x14ac:dyDescent="0.2">
      <c r="A6" s="55" t="s">
        <v>27</v>
      </c>
      <c r="B6" s="56" t="s">
        <v>28</v>
      </c>
      <c r="C6" s="57" t="s">
        <v>105</v>
      </c>
      <c r="D6" s="55" t="s">
        <v>30</v>
      </c>
      <c r="E6" s="55" t="s">
        <v>39</v>
      </c>
      <c r="F6" s="55" t="s">
        <v>39</v>
      </c>
      <c r="G6" s="55" t="s">
        <v>38</v>
      </c>
      <c r="H6" s="55"/>
      <c r="I6" s="55"/>
      <c r="J6" s="55"/>
      <c r="K6" s="55"/>
      <c r="L6" s="55"/>
      <c r="M6" s="55" t="s">
        <v>32</v>
      </c>
      <c r="N6" s="55" t="s">
        <v>33</v>
      </c>
      <c r="O6" s="55" t="s">
        <v>34</v>
      </c>
      <c r="P6" s="56" t="s">
        <v>106</v>
      </c>
      <c r="Q6" s="58" t="s">
        <v>1</v>
      </c>
      <c r="R6" s="58" t="s">
        <v>1</v>
      </c>
      <c r="S6" s="59">
        <v>16760643</v>
      </c>
      <c r="T6" s="59">
        <v>16760643</v>
      </c>
      <c r="U6" s="59">
        <v>16760643</v>
      </c>
      <c r="V6" s="59">
        <v>16760643</v>
      </c>
      <c r="W6" s="46"/>
    </row>
    <row r="7" spans="1:23" ht="24" x14ac:dyDescent="0.2">
      <c r="A7" s="55" t="s">
        <v>27</v>
      </c>
      <c r="B7" s="56" t="s">
        <v>28</v>
      </c>
      <c r="C7" s="57" t="s">
        <v>29</v>
      </c>
      <c r="D7" s="55" t="s">
        <v>30</v>
      </c>
      <c r="E7" s="55" t="s">
        <v>31</v>
      </c>
      <c r="F7" s="55"/>
      <c r="G7" s="55"/>
      <c r="H7" s="55"/>
      <c r="I7" s="55"/>
      <c r="J7" s="55"/>
      <c r="K7" s="55"/>
      <c r="L7" s="55"/>
      <c r="M7" s="55" t="s">
        <v>32</v>
      </c>
      <c r="N7" s="55" t="s">
        <v>33</v>
      </c>
      <c r="O7" s="55" t="s">
        <v>34</v>
      </c>
      <c r="P7" s="56" t="s">
        <v>35</v>
      </c>
      <c r="Q7" s="58" t="s">
        <v>1</v>
      </c>
      <c r="R7" s="58" t="s">
        <v>1</v>
      </c>
      <c r="S7" s="59">
        <v>1710404348.9000001</v>
      </c>
      <c r="T7" s="59">
        <v>1405351762.76</v>
      </c>
      <c r="U7" s="59">
        <v>1405351762.76</v>
      </c>
      <c r="V7" s="59">
        <v>1405351762.76</v>
      </c>
      <c r="W7" s="47"/>
    </row>
    <row r="8" spans="1:23" ht="24" x14ac:dyDescent="0.2">
      <c r="A8" s="55" t="s">
        <v>27</v>
      </c>
      <c r="B8" s="56" t="s">
        <v>28</v>
      </c>
      <c r="C8" s="57" t="s">
        <v>29</v>
      </c>
      <c r="D8" s="55" t="s">
        <v>30</v>
      </c>
      <c r="E8" s="55" t="s">
        <v>31</v>
      </c>
      <c r="F8" s="55"/>
      <c r="G8" s="55"/>
      <c r="H8" s="55"/>
      <c r="I8" s="55"/>
      <c r="J8" s="55"/>
      <c r="K8" s="55"/>
      <c r="L8" s="55"/>
      <c r="M8" s="55" t="s">
        <v>32</v>
      </c>
      <c r="N8" s="55" t="s">
        <v>44</v>
      </c>
      <c r="O8" s="55" t="s">
        <v>164</v>
      </c>
      <c r="P8" s="56" t="s">
        <v>35</v>
      </c>
      <c r="Q8" s="58" t="s">
        <v>1</v>
      </c>
      <c r="R8" s="58" t="s">
        <v>1</v>
      </c>
      <c r="S8" s="59">
        <v>0</v>
      </c>
      <c r="T8" s="59">
        <v>0</v>
      </c>
      <c r="U8" s="59">
        <v>0</v>
      </c>
      <c r="V8" s="59">
        <v>0</v>
      </c>
      <c r="W8" s="47"/>
    </row>
    <row r="9" spans="1:23" ht="24" x14ac:dyDescent="0.2">
      <c r="A9" s="55" t="s">
        <v>27</v>
      </c>
      <c r="B9" s="56" t="s">
        <v>28</v>
      </c>
      <c r="C9" s="57" t="s">
        <v>29</v>
      </c>
      <c r="D9" s="55" t="s">
        <v>30</v>
      </c>
      <c r="E9" s="55" t="s">
        <v>31</v>
      </c>
      <c r="F9" s="55"/>
      <c r="G9" s="55"/>
      <c r="H9" s="55"/>
      <c r="I9" s="55"/>
      <c r="J9" s="55"/>
      <c r="K9" s="55"/>
      <c r="L9" s="55"/>
      <c r="M9" s="55" t="s">
        <v>32</v>
      </c>
      <c r="N9" s="55" t="s">
        <v>36</v>
      </c>
      <c r="O9" s="55" t="s">
        <v>34</v>
      </c>
      <c r="P9" s="56" t="s">
        <v>35</v>
      </c>
      <c r="Q9" s="58" t="s">
        <v>1</v>
      </c>
      <c r="R9" s="58" t="s">
        <v>1</v>
      </c>
      <c r="S9" s="59">
        <v>23680167</v>
      </c>
      <c r="T9" s="59">
        <v>0</v>
      </c>
      <c r="U9" s="59">
        <v>0</v>
      </c>
      <c r="V9" s="59">
        <v>0</v>
      </c>
      <c r="W9" s="47"/>
    </row>
    <row r="10" spans="1:23" ht="24" x14ac:dyDescent="0.2">
      <c r="A10" s="55" t="s">
        <v>27</v>
      </c>
      <c r="B10" s="56" t="s">
        <v>28</v>
      </c>
      <c r="C10" s="57" t="s">
        <v>37</v>
      </c>
      <c r="D10" s="55" t="s">
        <v>30</v>
      </c>
      <c r="E10" s="55" t="s">
        <v>38</v>
      </c>
      <c r="F10" s="55" t="s">
        <v>38</v>
      </c>
      <c r="G10" s="55" t="s">
        <v>39</v>
      </c>
      <c r="H10" s="55" t="s">
        <v>40</v>
      </c>
      <c r="I10" s="55"/>
      <c r="J10" s="55"/>
      <c r="K10" s="55"/>
      <c r="L10" s="55"/>
      <c r="M10" s="55" t="s">
        <v>32</v>
      </c>
      <c r="N10" s="55" t="s">
        <v>33</v>
      </c>
      <c r="O10" s="55" t="s">
        <v>34</v>
      </c>
      <c r="P10" s="56" t="s">
        <v>41</v>
      </c>
      <c r="Q10" s="58" t="s">
        <v>1</v>
      </c>
      <c r="R10" s="58" t="s">
        <v>1</v>
      </c>
      <c r="S10" s="59">
        <v>1615184896</v>
      </c>
      <c r="T10" s="59">
        <v>1339489917</v>
      </c>
      <c r="U10" s="59">
        <v>1339489917</v>
      </c>
      <c r="V10" s="59">
        <v>1339489917</v>
      </c>
      <c r="W10" s="48"/>
    </row>
    <row r="11" spans="1:23" ht="36" x14ac:dyDescent="0.2">
      <c r="A11" s="55" t="s">
        <v>27</v>
      </c>
      <c r="B11" s="56" t="s">
        <v>28</v>
      </c>
      <c r="C11" s="57" t="s">
        <v>42</v>
      </c>
      <c r="D11" s="55" t="s">
        <v>30</v>
      </c>
      <c r="E11" s="55" t="s">
        <v>38</v>
      </c>
      <c r="F11" s="55" t="s">
        <v>38</v>
      </c>
      <c r="G11" s="55" t="s">
        <v>39</v>
      </c>
      <c r="H11" s="55" t="s">
        <v>43</v>
      </c>
      <c r="I11" s="55"/>
      <c r="J11" s="55"/>
      <c r="K11" s="55"/>
      <c r="L11" s="55"/>
      <c r="M11" s="55" t="s">
        <v>32</v>
      </c>
      <c r="N11" s="55" t="s">
        <v>44</v>
      </c>
      <c r="O11" s="55" t="s">
        <v>34</v>
      </c>
      <c r="P11" s="56" t="s">
        <v>45</v>
      </c>
      <c r="Q11" s="58" t="s">
        <v>1</v>
      </c>
      <c r="R11" s="58" t="s">
        <v>1</v>
      </c>
      <c r="S11" s="59">
        <v>5409217053</v>
      </c>
      <c r="T11" s="59">
        <v>3716261517</v>
      </c>
      <c r="U11" s="59">
        <v>3716261517</v>
      </c>
      <c r="V11" s="59">
        <v>3716261517</v>
      </c>
      <c r="W11" s="48"/>
    </row>
    <row r="12" spans="1:23" ht="48" x14ac:dyDescent="0.2">
      <c r="A12" s="55" t="s">
        <v>27</v>
      </c>
      <c r="B12" s="56" t="s">
        <v>28</v>
      </c>
      <c r="C12" s="57" t="s">
        <v>46</v>
      </c>
      <c r="D12" s="55" t="s">
        <v>30</v>
      </c>
      <c r="E12" s="55" t="s">
        <v>38</v>
      </c>
      <c r="F12" s="55" t="s">
        <v>47</v>
      </c>
      <c r="G12" s="55" t="s">
        <v>39</v>
      </c>
      <c r="H12" s="55" t="s">
        <v>48</v>
      </c>
      <c r="I12" s="55"/>
      <c r="J12" s="55"/>
      <c r="K12" s="55"/>
      <c r="L12" s="55"/>
      <c r="M12" s="55" t="s">
        <v>32</v>
      </c>
      <c r="N12" s="55" t="s">
        <v>33</v>
      </c>
      <c r="O12" s="55" t="s">
        <v>34</v>
      </c>
      <c r="P12" s="56" t="s">
        <v>49</v>
      </c>
      <c r="Q12" s="58" t="s">
        <v>1</v>
      </c>
      <c r="R12" s="58" t="s">
        <v>1</v>
      </c>
      <c r="S12" s="59">
        <v>1211728800</v>
      </c>
      <c r="T12" s="59">
        <v>1211588800</v>
      </c>
      <c r="U12" s="59">
        <v>1211588800</v>
      </c>
      <c r="V12" s="59">
        <v>1211588800</v>
      </c>
      <c r="W12" s="48"/>
    </row>
    <row r="13" spans="1:23" ht="72" x14ac:dyDescent="0.2">
      <c r="A13" s="55" t="s">
        <v>27</v>
      </c>
      <c r="B13" s="56" t="s">
        <v>28</v>
      </c>
      <c r="C13" s="57" t="s">
        <v>57</v>
      </c>
      <c r="D13" s="55" t="s">
        <v>50</v>
      </c>
      <c r="E13" s="55" t="s">
        <v>51</v>
      </c>
      <c r="F13" s="55" t="s">
        <v>52</v>
      </c>
      <c r="G13" s="55" t="s">
        <v>58</v>
      </c>
      <c r="H13" s="55" t="s">
        <v>59</v>
      </c>
      <c r="I13" s="55"/>
      <c r="J13" s="55"/>
      <c r="K13" s="55"/>
      <c r="L13" s="55"/>
      <c r="M13" s="55" t="s">
        <v>32</v>
      </c>
      <c r="N13" s="55" t="s">
        <v>53</v>
      </c>
      <c r="O13" s="55" t="s">
        <v>34</v>
      </c>
      <c r="P13" s="56" t="s">
        <v>60</v>
      </c>
      <c r="Q13" s="58" t="s">
        <v>1</v>
      </c>
      <c r="R13" s="58" t="s">
        <v>1</v>
      </c>
      <c r="S13" s="59">
        <v>2709631727.4000001</v>
      </c>
      <c r="T13" s="59">
        <v>2248498610.4000001</v>
      </c>
      <c r="U13" s="59">
        <v>2248498610.4000001</v>
      </c>
      <c r="V13" s="59">
        <v>2248498610.4000001</v>
      </c>
      <c r="W13" s="49"/>
    </row>
    <row r="14" spans="1:23" ht="72" x14ac:dyDescent="0.2">
      <c r="A14" s="55" t="s">
        <v>27</v>
      </c>
      <c r="B14" s="56" t="s">
        <v>28</v>
      </c>
      <c r="C14" s="57" t="s">
        <v>61</v>
      </c>
      <c r="D14" s="55" t="s">
        <v>50</v>
      </c>
      <c r="E14" s="55" t="s">
        <v>51</v>
      </c>
      <c r="F14" s="55" t="s">
        <v>52</v>
      </c>
      <c r="G14" s="55" t="s">
        <v>62</v>
      </c>
      <c r="H14" s="55" t="s">
        <v>63</v>
      </c>
      <c r="I14" s="55"/>
      <c r="J14" s="55"/>
      <c r="K14" s="55"/>
      <c r="L14" s="55"/>
      <c r="M14" s="55" t="s">
        <v>32</v>
      </c>
      <c r="N14" s="55" t="s">
        <v>36</v>
      </c>
      <c r="O14" s="55" t="s">
        <v>34</v>
      </c>
      <c r="P14" s="56" t="s">
        <v>64</v>
      </c>
      <c r="Q14" s="58" t="s">
        <v>1</v>
      </c>
      <c r="R14" s="58" t="s">
        <v>1</v>
      </c>
      <c r="S14" s="59">
        <v>1158353020</v>
      </c>
      <c r="T14" s="59">
        <v>1158353020</v>
      </c>
      <c r="U14" s="59">
        <v>1158353020</v>
      </c>
      <c r="V14" s="59">
        <v>1158353020</v>
      </c>
      <c r="W14" s="49"/>
    </row>
    <row r="15" spans="1:23" ht="48" x14ac:dyDescent="0.2">
      <c r="A15" s="55" t="s">
        <v>27</v>
      </c>
      <c r="B15" s="56" t="s">
        <v>28</v>
      </c>
      <c r="C15" s="57" t="s">
        <v>165</v>
      </c>
      <c r="D15" s="55" t="s">
        <v>50</v>
      </c>
      <c r="E15" s="55" t="s">
        <v>51</v>
      </c>
      <c r="F15" s="55" t="s">
        <v>52</v>
      </c>
      <c r="G15" s="55" t="s">
        <v>166</v>
      </c>
      <c r="H15" s="55" t="s">
        <v>167</v>
      </c>
      <c r="I15" s="55"/>
      <c r="J15" s="55"/>
      <c r="K15" s="55"/>
      <c r="L15" s="55"/>
      <c r="M15" s="55" t="s">
        <v>32</v>
      </c>
      <c r="N15" s="55" t="s">
        <v>36</v>
      </c>
      <c r="O15" s="55" t="s">
        <v>34</v>
      </c>
      <c r="P15" s="56" t="s">
        <v>168</v>
      </c>
      <c r="Q15" s="58" t="s">
        <v>1</v>
      </c>
      <c r="R15" s="58" t="s">
        <v>1</v>
      </c>
      <c r="S15" s="59">
        <v>769295349</v>
      </c>
      <c r="T15" s="59">
        <v>769295349</v>
      </c>
      <c r="U15" s="59">
        <v>769295349</v>
      </c>
      <c r="V15" s="59">
        <v>769295349</v>
      </c>
      <c r="W15" s="49"/>
    </row>
    <row r="16" spans="1:23" ht="48" x14ac:dyDescent="0.2">
      <c r="A16" s="55" t="s">
        <v>27</v>
      </c>
      <c r="B16" s="56" t="s">
        <v>28</v>
      </c>
      <c r="C16" s="57" t="s">
        <v>169</v>
      </c>
      <c r="D16" s="55" t="s">
        <v>50</v>
      </c>
      <c r="E16" s="55" t="s">
        <v>51</v>
      </c>
      <c r="F16" s="55" t="s">
        <v>52</v>
      </c>
      <c r="G16" s="55" t="s">
        <v>80</v>
      </c>
      <c r="H16" s="55" t="s">
        <v>54</v>
      </c>
      <c r="I16" s="55"/>
      <c r="J16" s="55"/>
      <c r="K16" s="55"/>
      <c r="L16" s="55"/>
      <c r="M16" s="55" t="s">
        <v>32</v>
      </c>
      <c r="N16" s="55" t="s">
        <v>36</v>
      </c>
      <c r="O16" s="55" t="s">
        <v>34</v>
      </c>
      <c r="P16" s="56" t="s">
        <v>170</v>
      </c>
      <c r="Q16" s="58" t="s">
        <v>1</v>
      </c>
      <c r="R16" s="58" t="s">
        <v>1</v>
      </c>
      <c r="S16" s="59">
        <v>2420626004.7199998</v>
      </c>
      <c r="T16" s="59">
        <v>990709952</v>
      </c>
      <c r="U16" s="59">
        <v>990709952</v>
      </c>
      <c r="V16" s="59">
        <v>990709952</v>
      </c>
      <c r="W16" s="49"/>
    </row>
    <row r="17" spans="1:23" ht="84" x14ac:dyDescent="0.2">
      <c r="A17" s="55" t="s">
        <v>27</v>
      </c>
      <c r="B17" s="56" t="s">
        <v>28</v>
      </c>
      <c r="C17" s="57" t="s">
        <v>171</v>
      </c>
      <c r="D17" s="55" t="s">
        <v>50</v>
      </c>
      <c r="E17" s="55" t="s">
        <v>51</v>
      </c>
      <c r="F17" s="55" t="s">
        <v>52</v>
      </c>
      <c r="G17" s="55" t="s">
        <v>172</v>
      </c>
      <c r="H17" s="55" t="s">
        <v>56</v>
      </c>
      <c r="I17" s="55"/>
      <c r="J17" s="55"/>
      <c r="K17" s="55"/>
      <c r="L17" s="55"/>
      <c r="M17" s="55" t="s">
        <v>32</v>
      </c>
      <c r="N17" s="55" t="s">
        <v>36</v>
      </c>
      <c r="O17" s="55" t="s">
        <v>34</v>
      </c>
      <c r="P17" s="56" t="s">
        <v>173</v>
      </c>
      <c r="Q17" s="58" t="s">
        <v>1</v>
      </c>
      <c r="R17" s="58" t="s">
        <v>1</v>
      </c>
      <c r="S17" s="59">
        <v>887997818</v>
      </c>
      <c r="T17" s="59">
        <v>887481202</v>
      </c>
      <c r="U17" s="59">
        <v>887481202</v>
      </c>
      <c r="V17" s="59">
        <v>887481202</v>
      </c>
      <c r="W17" s="49"/>
    </row>
    <row r="18" spans="1:23" ht="60" x14ac:dyDescent="0.2">
      <c r="A18" s="55" t="s">
        <v>27</v>
      </c>
      <c r="B18" s="56" t="s">
        <v>28</v>
      </c>
      <c r="C18" s="57" t="s">
        <v>174</v>
      </c>
      <c r="D18" s="55" t="s">
        <v>50</v>
      </c>
      <c r="E18" s="55" t="s">
        <v>51</v>
      </c>
      <c r="F18" s="55" t="s">
        <v>52</v>
      </c>
      <c r="G18" s="55" t="s">
        <v>175</v>
      </c>
      <c r="H18" s="55" t="s">
        <v>176</v>
      </c>
      <c r="I18" s="55"/>
      <c r="J18" s="55"/>
      <c r="K18" s="55"/>
      <c r="L18" s="55"/>
      <c r="M18" s="55" t="s">
        <v>32</v>
      </c>
      <c r="N18" s="55" t="s">
        <v>33</v>
      </c>
      <c r="O18" s="55" t="s">
        <v>34</v>
      </c>
      <c r="P18" s="56" t="s">
        <v>177</v>
      </c>
      <c r="Q18" s="58" t="s">
        <v>1</v>
      </c>
      <c r="R18" s="58" t="s">
        <v>1</v>
      </c>
      <c r="S18" s="59">
        <v>3819078098</v>
      </c>
      <c r="T18" s="59">
        <v>3819078098</v>
      </c>
      <c r="U18" s="59">
        <v>3819078098</v>
      </c>
      <c r="V18" s="59">
        <v>3819078098</v>
      </c>
      <c r="W18" s="49"/>
    </row>
    <row r="19" spans="1:23" ht="60" x14ac:dyDescent="0.2">
      <c r="A19" s="55" t="s">
        <v>27</v>
      </c>
      <c r="B19" s="56" t="s">
        <v>28</v>
      </c>
      <c r="C19" s="57" t="s">
        <v>174</v>
      </c>
      <c r="D19" s="55" t="s">
        <v>50</v>
      </c>
      <c r="E19" s="55" t="s">
        <v>51</v>
      </c>
      <c r="F19" s="55" t="s">
        <v>52</v>
      </c>
      <c r="G19" s="55" t="s">
        <v>175</v>
      </c>
      <c r="H19" s="55" t="s">
        <v>176</v>
      </c>
      <c r="I19" s="55"/>
      <c r="J19" s="55"/>
      <c r="K19" s="55"/>
      <c r="L19" s="55"/>
      <c r="M19" s="55" t="s">
        <v>32</v>
      </c>
      <c r="N19" s="55" t="s">
        <v>36</v>
      </c>
      <c r="O19" s="55" t="s">
        <v>34</v>
      </c>
      <c r="P19" s="56" t="s">
        <v>177</v>
      </c>
      <c r="Q19" s="58" t="s">
        <v>1</v>
      </c>
      <c r="R19" s="58" t="s">
        <v>1</v>
      </c>
      <c r="S19" s="59">
        <v>4154646159</v>
      </c>
      <c r="T19" s="59">
        <v>3836346160</v>
      </c>
      <c r="U19" s="59">
        <v>3836346160</v>
      </c>
      <c r="V19" s="59">
        <v>3836346160</v>
      </c>
      <c r="W19" s="49"/>
    </row>
    <row r="20" spans="1:23" ht="72" x14ac:dyDescent="0.2">
      <c r="A20" s="55" t="s">
        <v>27</v>
      </c>
      <c r="B20" s="56" t="s">
        <v>28</v>
      </c>
      <c r="C20" s="57" t="s">
        <v>65</v>
      </c>
      <c r="D20" s="55" t="s">
        <v>50</v>
      </c>
      <c r="E20" s="55" t="s">
        <v>66</v>
      </c>
      <c r="F20" s="55" t="s">
        <v>52</v>
      </c>
      <c r="G20" s="55" t="s">
        <v>67</v>
      </c>
      <c r="H20" s="55" t="s">
        <v>68</v>
      </c>
      <c r="I20" s="55"/>
      <c r="J20" s="55"/>
      <c r="K20" s="55"/>
      <c r="L20" s="55"/>
      <c r="M20" s="55" t="s">
        <v>32</v>
      </c>
      <c r="N20" s="55" t="s">
        <v>36</v>
      </c>
      <c r="O20" s="55" t="s">
        <v>34</v>
      </c>
      <c r="P20" s="56" t="s">
        <v>64</v>
      </c>
      <c r="Q20" s="58" t="s">
        <v>1</v>
      </c>
      <c r="R20" s="58" t="s">
        <v>1</v>
      </c>
      <c r="S20" s="59">
        <v>639564753</v>
      </c>
      <c r="T20" s="59">
        <v>639564753</v>
      </c>
      <c r="U20" s="59">
        <v>639564753</v>
      </c>
      <c r="V20" s="59">
        <v>639564753</v>
      </c>
      <c r="W20" s="49"/>
    </row>
    <row r="21" spans="1:23" ht="48" x14ac:dyDescent="0.2">
      <c r="A21" s="55" t="s">
        <v>27</v>
      </c>
      <c r="B21" s="56" t="s">
        <v>28</v>
      </c>
      <c r="C21" s="57" t="s">
        <v>178</v>
      </c>
      <c r="D21" s="55" t="s">
        <v>50</v>
      </c>
      <c r="E21" s="55" t="s">
        <v>69</v>
      </c>
      <c r="F21" s="55" t="s">
        <v>52</v>
      </c>
      <c r="G21" s="55" t="s">
        <v>125</v>
      </c>
      <c r="H21" s="55" t="s">
        <v>179</v>
      </c>
      <c r="I21" s="55"/>
      <c r="J21" s="55"/>
      <c r="K21" s="55"/>
      <c r="L21" s="55"/>
      <c r="M21" s="55" t="s">
        <v>32</v>
      </c>
      <c r="N21" s="55" t="s">
        <v>33</v>
      </c>
      <c r="O21" s="55" t="s">
        <v>34</v>
      </c>
      <c r="P21" s="56" t="s">
        <v>180</v>
      </c>
      <c r="Q21" s="58" t="s">
        <v>1</v>
      </c>
      <c r="R21" s="58" t="s">
        <v>1</v>
      </c>
      <c r="S21" s="59">
        <v>1294932876</v>
      </c>
      <c r="T21" s="59">
        <v>1294564943</v>
      </c>
      <c r="U21" s="59">
        <v>1294564943</v>
      </c>
      <c r="V21" s="59">
        <v>1294564943</v>
      </c>
      <c r="W21" s="49"/>
    </row>
    <row r="22" spans="1:23" ht="72" x14ac:dyDescent="0.2">
      <c r="A22" s="55" t="s">
        <v>27</v>
      </c>
      <c r="B22" s="56" t="s">
        <v>28</v>
      </c>
      <c r="C22" s="57" t="s">
        <v>181</v>
      </c>
      <c r="D22" s="55" t="s">
        <v>50</v>
      </c>
      <c r="E22" s="55" t="s">
        <v>70</v>
      </c>
      <c r="F22" s="55" t="s">
        <v>52</v>
      </c>
      <c r="G22" s="55" t="s">
        <v>97</v>
      </c>
      <c r="H22" s="55" t="s">
        <v>182</v>
      </c>
      <c r="I22" s="55"/>
      <c r="J22" s="55"/>
      <c r="K22" s="55"/>
      <c r="L22" s="55"/>
      <c r="M22" s="55" t="s">
        <v>32</v>
      </c>
      <c r="N22" s="55" t="s">
        <v>36</v>
      </c>
      <c r="O22" s="55" t="s">
        <v>34</v>
      </c>
      <c r="P22" s="56" t="s">
        <v>183</v>
      </c>
      <c r="Q22" s="58" t="s">
        <v>1</v>
      </c>
      <c r="R22" s="58" t="s">
        <v>1</v>
      </c>
      <c r="S22" s="59">
        <v>171143000</v>
      </c>
      <c r="T22" s="59">
        <v>171143000</v>
      </c>
      <c r="U22" s="59">
        <v>171143000</v>
      </c>
      <c r="V22" s="59">
        <v>171143000</v>
      </c>
      <c r="W22" s="49"/>
    </row>
    <row r="23" spans="1:23" ht="72" x14ac:dyDescent="0.2">
      <c r="A23" s="55" t="s">
        <v>27</v>
      </c>
      <c r="B23" s="56" t="s">
        <v>28</v>
      </c>
      <c r="C23" s="57" t="s">
        <v>184</v>
      </c>
      <c r="D23" s="55" t="s">
        <v>50</v>
      </c>
      <c r="E23" s="55" t="s">
        <v>70</v>
      </c>
      <c r="F23" s="55" t="s">
        <v>52</v>
      </c>
      <c r="G23" s="55" t="s">
        <v>97</v>
      </c>
      <c r="H23" s="55" t="s">
        <v>185</v>
      </c>
      <c r="I23" s="55"/>
      <c r="J23" s="55"/>
      <c r="K23" s="55"/>
      <c r="L23" s="55"/>
      <c r="M23" s="55" t="s">
        <v>32</v>
      </c>
      <c r="N23" s="55" t="s">
        <v>36</v>
      </c>
      <c r="O23" s="55" t="s">
        <v>34</v>
      </c>
      <c r="P23" s="56" t="s">
        <v>186</v>
      </c>
      <c r="Q23" s="58" t="s">
        <v>1</v>
      </c>
      <c r="R23" s="58" t="s">
        <v>1</v>
      </c>
      <c r="S23" s="59">
        <v>521119806</v>
      </c>
      <c r="T23" s="59">
        <v>521119806</v>
      </c>
      <c r="U23" s="59">
        <v>521119806</v>
      </c>
      <c r="V23" s="59">
        <v>521119806</v>
      </c>
      <c r="W23" s="49"/>
    </row>
    <row r="24" spans="1:23" ht="84" x14ac:dyDescent="0.2">
      <c r="A24" s="55" t="s">
        <v>27</v>
      </c>
      <c r="B24" s="56" t="s">
        <v>28</v>
      </c>
      <c r="C24" s="57" t="s">
        <v>187</v>
      </c>
      <c r="D24" s="55" t="s">
        <v>50</v>
      </c>
      <c r="E24" s="55" t="s">
        <v>70</v>
      </c>
      <c r="F24" s="55" t="s">
        <v>52</v>
      </c>
      <c r="G24" s="55" t="s">
        <v>97</v>
      </c>
      <c r="H24" s="55" t="s">
        <v>188</v>
      </c>
      <c r="I24" s="55"/>
      <c r="J24" s="55"/>
      <c r="K24" s="55"/>
      <c r="L24" s="55"/>
      <c r="M24" s="55" t="s">
        <v>32</v>
      </c>
      <c r="N24" s="55" t="s">
        <v>36</v>
      </c>
      <c r="O24" s="55" t="s">
        <v>34</v>
      </c>
      <c r="P24" s="56" t="s">
        <v>189</v>
      </c>
      <c r="Q24" s="58" t="s">
        <v>1</v>
      </c>
      <c r="R24" s="58" t="s">
        <v>1</v>
      </c>
      <c r="S24" s="59">
        <v>24346666</v>
      </c>
      <c r="T24" s="59">
        <v>24346666</v>
      </c>
      <c r="U24" s="59">
        <v>24346666</v>
      </c>
      <c r="V24" s="59">
        <v>24346666</v>
      </c>
      <c r="W24" s="49"/>
    </row>
    <row r="25" spans="1:23" ht="60" x14ac:dyDescent="0.2">
      <c r="A25" s="55" t="s">
        <v>27</v>
      </c>
      <c r="B25" s="56" t="s">
        <v>28</v>
      </c>
      <c r="C25" s="57" t="s">
        <v>190</v>
      </c>
      <c r="D25" s="55" t="s">
        <v>50</v>
      </c>
      <c r="E25" s="55" t="s">
        <v>70</v>
      </c>
      <c r="F25" s="55" t="s">
        <v>52</v>
      </c>
      <c r="G25" s="55" t="s">
        <v>44</v>
      </c>
      <c r="H25" s="55" t="s">
        <v>191</v>
      </c>
      <c r="I25" s="55"/>
      <c r="J25" s="55"/>
      <c r="K25" s="55"/>
      <c r="L25" s="55"/>
      <c r="M25" s="55" t="s">
        <v>32</v>
      </c>
      <c r="N25" s="55" t="s">
        <v>36</v>
      </c>
      <c r="O25" s="55" t="s">
        <v>34</v>
      </c>
      <c r="P25" s="56" t="s">
        <v>192</v>
      </c>
      <c r="Q25" s="58" t="s">
        <v>1</v>
      </c>
      <c r="R25" s="58" t="s">
        <v>1</v>
      </c>
      <c r="S25" s="59">
        <v>1329763998</v>
      </c>
      <c r="T25" s="59">
        <v>1329763998</v>
      </c>
      <c r="U25" s="59">
        <v>1329763998</v>
      </c>
      <c r="V25" s="59">
        <v>1329763998</v>
      </c>
      <c r="W25" s="49"/>
    </row>
    <row r="26" spans="1:23" ht="60" x14ac:dyDescent="0.2">
      <c r="A26" s="55" t="s">
        <v>27</v>
      </c>
      <c r="B26" s="56" t="s">
        <v>28</v>
      </c>
      <c r="C26" s="57" t="s">
        <v>193</v>
      </c>
      <c r="D26" s="55" t="s">
        <v>50</v>
      </c>
      <c r="E26" s="55" t="s">
        <v>70</v>
      </c>
      <c r="F26" s="55" t="s">
        <v>52</v>
      </c>
      <c r="G26" s="55" t="s">
        <v>44</v>
      </c>
      <c r="H26" s="55" t="s">
        <v>123</v>
      </c>
      <c r="I26" s="55"/>
      <c r="J26" s="55"/>
      <c r="K26" s="55"/>
      <c r="L26" s="55"/>
      <c r="M26" s="55" t="s">
        <v>32</v>
      </c>
      <c r="N26" s="55" t="s">
        <v>36</v>
      </c>
      <c r="O26" s="55" t="s">
        <v>34</v>
      </c>
      <c r="P26" s="56" t="s">
        <v>124</v>
      </c>
      <c r="Q26" s="58" t="s">
        <v>1</v>
      </c>
      <c r="R26" s="58" t="s">
        <v>1</v>
      </c>
      <c r="S26" s="59">
        <v>189126655</v>
      </c>
      <c r="T26" s="59">
        <v>189126655</v>
      </c>
      <c r="U26" s="59">
        <v>189126655</v>
      </c>
      <c r="V26" s="59">
        <v>189126655</v>
      </c>
      <c r="W26" s="49"/>
    </row>
    <row r="27" spans="1:23" ht="72" x14ac:dyDescent="0.2">
      <c r="A27" s="55" t="s">
        <v>27</v>
      </c>
      <c r="B27" s="56" t="s">
        <v>28</v>
      </c>
      <c r="C27" s="57" t="s">
        <v>194</v>
      </c>
      <c r="D27" s="55" t="s">
        <v>50</v>
      </c>
      <c r="E27" s="55" t="s">
        <v>70</v>
      </c>
      <c r="F27" s="55" t="s">
        <v>52</v>
      </c>
      <c r="G27" s="55" t="s">
        <v>44</v>
      </c>
      <c r="H27" s="55" t="s">
        <v>195</v>
      </c>
      <c r="I27" s="55"/>
      <c r="J27" s="55"/>
      <c r="K27" s="55"/>
      <c r="L27" s="55"/>
      <c r="M27" s="55" t="s">
        <v>32</v>
      </c>
      <c r="N27" s="55" t="s">
        <v>36</v>
      </c>
      <c r="O27" s="55" t="s">
        <v>34</v>
      </c>
      <c r="P27" s="56" t="s">
        <v>196</v>
      </c>
      <c r="Q27" s="58" t="s">
        <v>1</v>
      </c>
      <c r="R27" s="58" t="s">
        <v>1</v>
      </c>
      <c r="S27" s="59">
        <v>29140000</v>
      </c>
      <c r="T27" s="59">
        <v>29140000</v>
      </c>
      <c r="U27" s="59">
        <v>29140000</v>
      </c>
      <c r="V27" s="59">
        <v>29140000</v>
      </c>
      <c r="W27" s="49"/>
    </row>
    <row r="28" spans="1:23" ht="84" x14ac:dyDescent="0.2">
      <c r="A28" s="55" t="s">
        <v>27</v>
      </c>
      <c r="B28" s="56" t="s">
        <v>28</v>
      </c>
      <c r="C28" s="57" t="s">
        <v>73</v>
      </c>
      <c r="D28" s="55" t="s">
        <v>50</v>
      </c>
      <c r="E28" s="55" t="s">
        <v>71</v>
      </c>
      <c r="F28" s="55" t="s">
        <v>52</v>
      </c>
      <c r="G28" s="55" t="s">
        <v>74</v>
      </c>
      <c r="H28" s="55" t="s">
        <v>75</v>
      </c>
      <c r="I28" s="55"/>
      <c r="J28" s="55"/>
      <c r="K28" s="55"/>
      <c r="L28" s="55"/>
      <c r="M28" s="55" t="s">
        <v>32</v>
      </c>
      <c r="N28" s="55" t="s">
        <v>33</v>
      </c>
      <c r="O28" s="55" t="s">
        <v>34</v>
      </c>
      <c r="P28" s="56" t="s">
        <v>76</v>
      </c>
      <c r="Q28" s="58" t="s">
        <v>1</v>
      </c>
      <c r="R28" s="58" t="s">
        <v>1</v>
      </c>
      <c r="S28" s="59">
        <v>979652381</v>
      </c>
      <c r="T28" s="59">
        <v>979652381</v>
      </c>
      <c r="U28" s="59">
        <v>979652381</v>
      </c>
      <c r="V28" s="59">
        <v>979652381</v>
      </c>
      <c r="W28" s="49"/>
    </row>
    <row r="29" spans="1:23" ht="84" x14ac:dyDescent="0.2">
      <c r="A29" s="55" t="s">
        <v>27</v>
      </c>
      <c r="B29" s="56" t="s">
        <v>28</v>
      </c>
      <c r="C29" s="57" t="s">
        <v>73</v>
      </c>
      <c r="D29" s="55" t="s">
        <v>50</v>
      </c>
      <c r="E29" s="55" t="s">
        <v>71</v>
      </c>
      <c r="F29" s="55" t="s">
        <v>52</v>
      </c>
      <c r="G29" s="55" t="s">
        <v>74</v>
      </c>
      <c r="H29" s="55" t="s">
        <v>75</v>
      </c>
      <c r="I29" s="55"/>
      <c r="J29" s="55"/>
      <c r="K29" s="55"/>
      <c r="L29" s="55"/>
      <c r="M29" s="55" t="s">
        <v>32</v>
      </c>
      <c r="N29" s="55" t="s">
        <v>44</v>
      </c>
      <c r="O29" s="55" t="s">
        <v>34</v>
      </c>
      <c r="P29" s="56" t="s">
        <v>76</v>
      </c>
      <c r="Q29" s="58" t="s">
        <v>1</v>
      </c>
      <c r="R29" s="58" t="s">
        <v>1</v>
      </c>
      <c r="S29" s="59">
        <v>163107570</v>
      </c>
      <c r="T29" s="59">
        <v>163107570</v>
      </c>
      <c r="U29" s="59">
        <v>163107570</v>
      </c>
      <c r="V29" s="59">
        <v>163107570</v>
      </c>
      <c r="W29" s="49"/>
    </row>
    <row r="30" spans="1:23" ht="60" x14ac:dyDescent="0.2">
      <c r="A30" s="55" t="s">
        <v>27</v>
      </c>
      <c r="B30" s="56" t="s">
        <v>28</v>
      </c>
      <c r="C30" s="57" t="s">
        <v>197</v>
      </c>
      <c r="D30" s="55" t="s">
        <v>50</v>
      </c>
      <c r="E30" s="55" t="s">
        <v>71</v>
      </c>
      <c r="F30" s="55" t="s">
        <v>52</v>
      </c>
      <c r="G30" s="55" t="s">
        <v>33</v>
      </c>
      <c r="H30" s="55" t="s">
        <v>198</v>
      </c>
      <c r="I30" s="55"/>
      <c r="J30" s="55"/>
      <c r="K30" s="55"/>
      <c r="L30" s="55"/>
      <c r="M30" s="55" t="s">
        <v>32</v>
      </c>
      <c r="N30" s="55" t="s">
        <v>36</v>
      </c>
      <c r="O30" s="55" t="s">
        <v>34</v>
      </c>
      <c r="P30" s="56" t="s">
        <v>199</v>
      </c>
      <c r="Q30" s="58" t="s">
        <v>1</v>
      </c>
      <c r="R30" s="58" t="s">
        <v>1</v>
      </c>
      <c r="S30" s="59">
        <v>267336391</v>
      </c>
      <c r="T30" s="59">
        <v>267336391</v>
      </c>
      <c r="U30" s="59">
        <v>267336391</v>
      </c>
      <c r="V30" s="59">
        <v>267336391</v>
      </c>
      <c r="W30" s="49"/>
    </row>
    <row r="31" spans="1:23" ht="24" x14ac:dyDescent="0.2">
      <c r="A31" s="55" t="s">
        <v>77</v>
      </c>
      <c r="B31" s="56" t="s">
        <v>78</v>
      </c>
      <c r="C31" s="57" t="s">
        <v>29</v>
      </c>
      <c r="D31" s="55" t="s">
        <v>30</v>
      </c>
      <c r="E31" s="55" t="s">
        <v>31</v>
      </c>
      <c r="F31" s="55"/>
      <c r="G31" s="55"/>
      <c r="H31" s="55"/>
      <c r="I31" s="55"/>
      <c r="J31" s="55"/>
      <c r="K31" s="55"/>
      <c r="L31" s="55"/>
      <c r="M31" s="55" t="s">
        <v>79</v>
      </c>
      <c r="N31" s="55" t="s">
        <v>80</v>
      </c>
      <c r="O31" s="55" t="s">
        <v>34</v>
      </c>
      <c r="P31" s="56" t="s">
        <v>35</v>
      </c>
      <c r="Q31" s="58" t="s">
        <v>1</v>
      </c>
      <c r="R31" s="58" t="s">
        <v>1</v>
      </c>
      <c r="S31" s="59">
        <v>5658979527.54</v>
      </c>
      <c r="T31" s="59">
        <v>3801816314.0100002</v>
      </c>
      <c r="U31" s="59">
        <v>3801816314.0100002</v>
      </c>
      <c r="V31" s="59">
        <v>3801816314.0100002</v>
      </c>
      <c r="W31" s="47"/>
    </row>
    <row r="32" spans="1:23" ht="24" x14ac:dyDescent="0.2">
      <c r="A32" s="55" t="s">
        <v>77</v>
      </c>
      <c r="B32" s="56" t="s">
        <v>78</v>
      </c>
      <c r="C32" s="57" t="s">
        <v>29</v>
      </c>
      <c r="D32" s="55" t="s">
        <v>30</v>
      </c>
      <c r="E32" s="55" t="s">
        <v>31</v>
      </c>
      <c r="F32" s="55"/>
      <c r="G32" s="55"/>
      <c r="H32" s="55"/>
      <c r="I32" s="55"/>
      <c r="J32" s="55"/>
      <c r="K32" s="55"/>
      <c r="L32" s="55"/>
      <c r="M32" s="55" t="s">
        <v>79</v>
      </c>
      <c r="N32" s="55" t="s">
        <v>81</v>
      </c>
      <c r="O32" s="55" t="s">
        <v>34</v>
      </c>
      <c r="P32" s="56" t="s">
        <v>35</v>
      </c>
      <c r="Q32" s="58" t="s">
        <v>1</v>
      </c>
      <c r="R32" s="58" t="s">
        <v>1</v>
      </c>
      <c r="S32" s="59">
        <v>32961327</v>
      </c>
      <c r="T32" s="59">
        <v>7743296</v>
      </c>
      <c r="U32" s="59">
        <v>7743296</v>
      </c>
      <c r="V32" s="59">
        <v>7743296</v>
      </c>
      <c r="W32" s="47"/>
    </row>
    <row r="33" spans="1:23" ht="36" x14ac:dyDescent="0.2">
      <c r="A33" s="55" t="s">
        <v>77</v>
      </c>
      <c r="B33" s="56" t="s">
        <v>78</v>
      </c>
      <c r="C33" s="57" t="s">
        <v>200</v>
      </c>
      <c r="D33" s="55" t="s">
        <v>30</v>
      </c>
      <c r="E33" s="55" t="s">
        <v>38</v>
      </c>
      <c r="F33" s="55" t="s">
        <v>38</v>
      </c>
      <c r="G33" s="55" t="s">
        <v>39</v>
      </c>
      <c r="H33" s="55" t="s">
        <v>201</v>
      </c>
      <c r="I33" s="55"/>
      <c r="J33" s="55"/>
      <c r="K33" s="55"/>
      <c r="L33" s="55"/>
      <c r="M33" s="55" t="s">
        <v>79</v>
      </c>
      <c r="N33" s="55" t="s">
        <v>81</v>
      </c>
      <c r="O33" s="55" t="s">
        <v>34</v>
      </c>
      <c r="P33" s="56" t="s">
        <v>202</v>
      </c>
      <c r="Q33" s="58" t="s">
        <v>1</v>
      </c>
      <c r="R33" s="58" t="s">
        <v>1</v>
      </c>
      <c r="S33" s="59">
        <v>5168550992</v>
      </c>
      <c r="T33" s="59">
        <v>292036472</v>
      </c>
      <c r="U33" s="59">
        <v>292036472</v>
      </c>
      <c r="V33" s="59">
        <v>292036472</v>
      </c>
      <c r="W33" s="48"/>
    </row>
    <row r="34" spans="1:23" ht="60" x14ac:dyDescent="0.2">
      <c r="A34" s="55" t="s">
        <v>77</v>
      </c>
      <c r="B34" s="56" t="s">
        <v>78</v>
      </c>
      <c r="C34" s="57" t="s">
        <v>82</v>
      </c>
      <c r="D34" s="55" t="s">
        <v>50</v>
      </c>
      <c r="E34" s="55" t="s">
        <v>69</v>
      </c>
      <c r="F34" s="55" t="s">
        <v>52</v>
      </c>
      <c r="G34" s="55" t="s">
        <v>83</v>
      </c>
      <c r="H34" s="55" t="s">
        <v>84</v>
      </c>
      <c r="I34" s="55"/>
      <c r="J34" s="55"/>
      <c r="K34" s="55"/>
      <c r="L34" s="55"/>
      <c r="M34" s="55" t="s">
        <v>79</v>
      </c>
      <c r="N34" s="55" t="s">
        <v>80</v>
      </c>
      <c r="O34" s="55" t="s">
        <v>34</v>
      </c>
      <c r="P34" s="56" t="s">
        <v>85</v>
      </c>
      <c r="Q34" s="58" t="s">
        <v>1</v>
      </c>
      <c r="R34" s="58" t="s">
        <v>1</v>
      </c>
      <c r="S34" s="59">
        <v>181771057</v>
      </c>
      <c r="T34" s="59">
        <v>135710737</v>
      </c>
      <c r="U34" s="59">
        <v>135710737</v>
      </c>
      <c r="V34" s="59">
        <v>135710737</v>
      </c>
      <c r="W34" s="49"/>
    </row>
    <row r="35" spans="1:23" ht="60" x14ac:dyDescent="0.2">
      <c r="A35" s="55" t="s">
        <v>77</v>
      </c>
      <c r="B35" s="56" t="s">
        <v>78</v>
      </c>
      <c r="C35" s="57" t="s">
        <v>86</v>
      </c>
      <c r="D35" s="55" t="s">
        <v>50</v>
      </c>
      <c r="E35" s="55" t="s">
        <v>87</v>
      </c>
      <c r="F35" s="55" t="s">
        <v>52</v>
      </c>
      <c r="G35" s="55" t="s">
        <v>55</v>
      </c>
      <c r="H35" s="55" t="s">
        <v>88</v>
      </c>
      <c r="I35" s="55"/>
      <c r="J35" s="55"/>
      <c r="K35" s="55"/>
      <c r="L35" s="55"/>
      <c r="M35" s="55" t="s">
        <v>32</v>
      </c>
      <c r="N35" s="55" t="s">
        <v>53</v>
      </c>
      <c r="O35" s="55" t="s">
        <v>34</v>
      </c>
      <c r="P35" s="56" t="s">
        <v>89</v>
      </c>
      <c r="Q35" s="58" t="s">
        <v>1</v>
      </c>
      <c r="R35" s="58" t="s">
        <v>1</v>
      </c>
      <c r="S35" s="59">
        <v>14531710975.700001</v>
      </c>
      <c r="T35" s="59">
        <v>11250974287.73</v>
      </c>
      <c r="U35" s="59">
        <v>10225922663.92</v>
      </c>
      <c r="V35" s="59">
        <v>10225922663.92</v>
      </c>
      <c r="W35" s="49"/>
    </row>
    <row r="36" spans="1:23" ht="60" x14ac:dyDescent="0.2">
      <c r="A36" s="55" t="s">
        <v>77</v>
      </c>
      <c r="B36" s="56" t="s">
        <v>78</v>
      </c>
      <c r="C36" s="57" t="s">
        <v>86</v>
      </c>
      <c r="D36" s="55" t="s">
        <v>50</v>
      </c>
      <c r="E36" s="55" t="s">
        <v>87</v>
      </c>
      <c r="F36" s="55" t="s">
        <v>52</v>
      </c>
      <c r="G36" s="55" t="s">
        <v>55</v>
      </c>
      <c r="H36" s="55" t="s">
        <v>88</v>
      </c>
      <c r="I36" s="55"/>
      <c r="J36" s="55"/>
      <c r="K36" s="55"/>
      <c r="L36" s="55"/>
      <c r="M36" s="55" t="s">
        <v>79</v>
      </c>
      <c r="N36" s="55" t="s">
        <v>80</v>
      </c>
      <c r="O36" s="55" t="s">
        <v>34</v>
      </c>
      <c r="P36" s="56" t="s">
        <v>89</v>
      </c>
      <c r="Q36" s="58" t="s">
        <v>1</v>
      </c>
      <c r="R36" s="58" t="s">
        <v>1</v>
      </c>
      <c r="S36" s="59">
        <v>133776477</v>
      </c>
      <c r="T36" s="59">
        <v>35732575</v>
      </c>
      <c r="U36" s="59">
        <v>29603985</v>
      </c>
      <c r="V36" s="59">
        <v>29603985</v>
      </c>
      <c r="W36" s="49"/>
    </row>
    <row r="37" spans="1:23" ht="48" x14ac:dyDescent="0.2">
      <c r="A37" s="55" t="s">
        <v>77</v>
      </c>
      <c r="B37" s="56" t="s">
        <v>78</v>
      </c>
      <c r="C37" s="57" t="s">
        <v>90</v>
      </c>
      <c r="D37" s="55" t="s">
        <v>50</v>
      </c>
      <c r="E37" s="55" t="s">
        <v>87</v>
      </c>
      <c r="F37" s="55" t="s">
        <v>52</v>
      </c>
      <c r="G37" s="55" t="s">
        <v>58</v>
      </c>
      <c r="H37" s="55" t="s">
        <v>91</v>
      </c>
      <c r="I37" s="55"/>
      <c r="J37" s="55"/>
      <c r="K37" s="55"/>
      <c r="L37" s="55"/>
      <c r="M37" s="55" t="s">
        <v>79</v>
      </c>
      <c r="N37" s="55" t="s">
        <v>80</v>
      </c>
      <c r="O37" s="55" t="s">
        <v>34</v>
      </c>
      <c r="P37" s="56" t="s">
        <v>92</v>
      </c>
      <c r="Q37" s="58" t="s">
        <v>1</v>
      </c>
      <c r="R37" s="58" t="s">
        <v>1</v>
      </c>
      <c r="S37" s="59">
        <v>3361597657.7199998</v>
      </c>
      <c r="T37" s="59">
        <v>1435558821.01</v>
      </c>
      <c r="U37" s="59">
        <v>1435558821.01</v>
      </c>
      <c r="V37" s="59">
        <v>1435558821.01</v>
      </c>
      <c r="W37" s="49"/>
    </row>
    <row r="38" spans="1:23" ht="48" x14ac:dyDescent="0.2">
      <c r="A38" s="55" t="s">
        <v>77</v>
      </c>
      <c r="B38" s="56" t="s">
        <v>78</v>
      </c>
      <c r="C38" s="57" t="s">
        <v>90</v>
      </c>
      <c r="D38" s="55" t="s">
        <v>50</v>
      </c>
      <c r="E38" s="55" t="s">
        <v>87</v>
      </c>
      <c r="F38" s="55" t="s">
        <v>52</v>
      </c>
      <c r="G38" s="55" t="s">
        <v>58</v>
      </c>
      <c r="H38" s="55" t="s">
        <v>91</v>
      </c>
      <c r="I38" s="55"/>
      <c r="J38" s="55"/>
      <c r="K38" s="55"/>
      <c r="L38" s="55"/>
      <c r="M38" s="55" t="s">
        <v>79</v>
      </c>
      <c r="N38" s="55" t="s">
        <v>172</v>
      </c>
      <c r="O38" s="55" t="s">
        <v>34</v>
      </c>
      <c r="P38" s="56" t="s">
        <v>92</v>
      </c>
      <c r="Q38" s="58" t="s">
        <v>1</v>
      </c>
      <c r="R38" s="58" t="s">
        <v>1</v>
      </c>
      <c r="S38" s="59">
        <v>1637135</v>
      </c>
      <c r="T38" s="59">
        <v>0</v>
      </c>
      <c r="U38" s="59">
        <v>0</v>
      </c>
      <c r="V38" s="59">
        <v>0</v>
      </c>
      <c r="W38" s="49"/>
    </row>
    <row r="39" spans="1:23" ht="60" x14ac:dyDescent="0.2">
      <c r="A39" s="55" t="s">
        <v>77</v>
      </c>
      <c r="B39" s="56" t="s">
        <v>78</v>
      </c>
      <c r="C39" s="57" t="s">
        <v>93</v>
      </c>
      <c r="D39" s="55" t="s">
        <v>50</v>
      </c>
      <c r="E39" s="55" t="s">
        <v>71</v>
      </c>
      <c r="F39" s="55" t="s">
        <v>52</v>
      </c>
      <c r="G39" s="55" t="s">
        <v>74</v>
      </c>
      <c r="H39" s="55" t="s">
        <v>94</v>
      </c>
      <c r="I39" s="55"/>
      <c r="J39" s="55"/>
      <c r="K39" s="55"/>
      <c r="L39" s="55"/>
      <c r="M39" s="55" t="s">
        <v>79</v>
      </c>
      <c r="N39" s="55" t="s">
        <v>80</v>
      </c>
      <c r="O39" s="55" t="s">
        <v>34</v>
      </c>
      <c r="P39" s="56" t="s">
        <v>95</v>
      </c>
      <c r="Q39" s="58" t="s">
        <v>1</v>
      </c>
      <c r="R39" s="58" t="s">
        <v>1</v>
      </c>
      <c r="S39" s="59">
        <v>1263583581.28</v>
      </c>
      <c r="T39" s="59">
        <v>380710080</v>
      </c>
      <c r="U39" s="59">
        <v>380710080</v>
      </c>
      <c r="V39" s="59">
        <v>380710080</v>
      </c>
      <c r="W39" s="49"/>
    </row>
    <row r="40" spans="1:23" ht="60" x14ac:dyDescent="0.2">
      <c r="A40" s="55" t="s">
        <v>77</v>
      </c>
      <c r="B40" s="56" t="s">
        <v>78</v>
      </c>
      <c r="C40" s="57" t="s">
        <v>93</v>
      </c>
      <c r="D40" s="55" t="s">
        <v>50</v>
      </c>
      <c r="E40" s="55" t="s">
        <v>71</v>
      </c>
      <c r="F40" s="55" t="s">
        <v>52</v>
      </c>
      <c r="G40" s="55" t="s">
        <v>74</v>
      </c>
      <c r="H40" s="55" t="s">
        <v>94</v>
      </c>
      <c r="I40" s="55"/>
      <c r="J40" s="55"/>
      <c r="K40" s="55"/>
      <c r="L40" s="55"/>
      <c r="M40" s="55" t="s">
        <v>79</v>
      </c>
      <c r="N40" s="55" t="s">
        <v>172</v>
      </c>
      <c r="O40" s="55" t="s">
        <v>34</v>
      </c>
      <c r="P40" s="56" t="s">
        <v>95</v>
      </c>
      <c r="Q40" s="58" t="s">
        <v>1</v>
      </c>
      <c r="R40" s="58" t="s">
        <v>1</v>
      </c>
      <c r="S40" s="59">
        <v>5554536586.9899998</v>
      </c>
      <c r="T40" s="59">
        <v>1474540920.9200001</v>
      </c>
      <c r="U40" s="59">
        <v>1474540920.9200001</v>
      </c>
      <c r="V40" s="59">
        <v>1474540920.9200001</v>
      </c>
      <c r="W40" s="49"/>
    </row>
    <row r="41" spans="1:23" ht="60" x14ac:dyDescent="0.2">
      <c r="A41" s="55" t="s">
        <v>77</v>
      </c>
      <c r="B41" s="56" t="s">
        <v>78</v>
      </c>
      <c r="C41" s="57" t="s">
        <v>96</v>
      </c>
      <c r="D41" s="55" t="s">
        <v>50</v>
      </c>
      <c r="E41" s="55" t="s">
        <v>71</v>
      </c>
      <c r="F41" s="55" t="s">
        <v>52</v>
      </c>
      <c r="G41" s="55" t="s">
        <v>97</v>
      </c>
      <c r="H41" s="55" t="s">
        <v>94</v>
      </c>
      <c r="I41" s="55"/>
      <c r="J41" s="55"/>
      <c r="K41" s="55"/>
      <c r="L41" s="55"/>
      <c r="M41" s="55" t="s">
        <v>79</v>
      </c>
      <c r="N41" s="55" t="s">
        <v>80</v>
      </c>
      <c r="O41" s="55" t="s">
        <v>34</v>
      </c>
      <c r="P41" s="56" t="s">
        <v>95</v>
      </c>
      <c r="Q41" s="58" t="s">
        <v>1</v>
      </c>
      <c r="R41" s="58" t="s">
        <v>1</v>
      </c>
      <c r="S41" s="59">
        <v>326344107</v>
      </c>
      <c r="T41" s="59">
        <v>98399062</v>
      </c>
      <c r="U41" s="59">
        <v>98399062</v>
      </c>
      <c r="V41" s="59">
        <v>98399062</v>
      </c>
      <c r="W41" s="49"/>
    </row>
    <row r="42" spans="1:23" ht="60" x14ac:dyDescent="0.2">
      <c r="A42" s="55" t="s">
        <v>77</v>
      </c>
      <c r="B42" s="56" t="s">
        <v>78</v>
      </c>
      <c r="C42" s="57" t="s">
        <v>96</v>
      </c>
      <c r="D42" s="55" t="s">
        <v>50</v>
      </c>
      <c r="E42" s="55" t="s">
        <v>71</v>
      </c>
      <c r="F42" s="55" t="s">
        <v>52</v>
      </c>
      <c r="G42" s="55" t="s">
        <v>97</v>
      </c>
      <c r="H42" s="55" t="s">
        <v>94</v>
      </c>
      <c r="I42" s="55"/>
      <c r="J42" s="55"/>
      <c r="K42" s="55"/>
      <c r="L42" s="55"/>
      <c r="M42" s="55" t="s">
        <v>79</v>
      </c>
      <c r="N42" s="55" t="s">
        <v>172</v>
      </c>
      <c r="O42" s="55" t="s">
        <v>34</v>
      </c>
      <c r="P42" s="56" t="s">
        <v>95</v>
      </c>
      <c r="Q42" s="58" t="s">
        <v>1</v>
      </c>
      <c r="R42" s="58" t="s">
        <v>1</v>
      </c>
      <c r="S42" s="59">
        <v>10681777775.6</v>
      </c>
      <c r="T42" s="59">
        <v>6941532953.6999998</v>
      </c>
      <c r="U42" s="59">
        <v>6941532953.6999998</v>
      </c>
      <c r="V42" s="59">
        <v>6941532953.6999998</v>
      </c>
      <c r="W42" s="49"/>
    </row>
    <row r="43" spans="1:23" ht="48" x14ac:dyDescent="0.2">
      <c r="A43" s="55" t="s">
        <v>77</v>
      </c>
      <c r="B43" s="56" t="s">
        <v>78</v>
      </c>
      <c r="C43" s="57" t="s">
        <v>98</v>
      </c>
      <c r="D43" s="55" t="s">
        <v>50</v>
      </c>
      <c r="E43" s="55" t="s">
        <v>71</v>
      </c>
      <c r="F43" s="55" t="s">
        <v>52</v>
      </c>
      <c r="G43" s="55" t="s">
        <v>33</v>
      </c>
      <c r="H43" s="55" t="s">
        <v>91</v>
      </c>
      <c r="I43" s="55"/>
      <c r="J43" s="55"/>
      <c r="K43" s="55"/>
      <c r="L43" s="55"/>
      <c r="M43" s="55" t="s">
        <v>79</v>
      </c>
      <c r="N43" s="55" t="s">
        <v>80</v>
      </c>
      <c r="O43" s="55" t="s">
        <v>34</v>
      </c>
      <c r="P43" s="56" t="s">
        <v>92</v>
      </c>
      <c r="Q43" s="58" t="s">
        <v>1</v>
      </c>
      <c r="R43" s="58" t="s">
        <v>1</v>
      </c>
      <c r="S43" s="59">
        <v>21119677</v>
      </c>
      <c r="T43" s="59">
        <v>2165440</v>
      </c>
      <c r="U43" s="59">
        <v>2165440</v>
      </c>
      <c r="V43" s="59">
        <v>2165440</v>
      </c>
      <c r="W43" s="49"/>
    </row>
    <row r="44" spans="1:23" ht="36" x14ac:dyDescent="0.2">
      <c r="A44" s="55" t="s">
        <v>99</v>
      </c>
      <c r="B44" s="56" t="s">
        <v>100</v>
      </c>
      <c r="C44" s="57" t="s">
        <v>101</v>
      </c>
      <c r="D44" s="55" t="s">
        <v>30</v>
      </c>
      <c r="E44" s="55" t="s">
        <v>39</v>
      </c>
      <c r="F44" s="55" t="s">
        <v>39</v>
      </c>
      <c r="G44" s="55" t="s">
        <v>39</v>
      </c>
      <c r="H44" s="55"/>
      <c r="I44" s="55"/>
      <c r="J44" s="55"/>
      <c r="K44" s="55"/>
      <c r="L44" s="55"/>
      <c r="M44" s="55" t="s">
        <v>32</v>
      </c>
      <c r="N44" s="55" t="s">
        <v>33</v>
      </c>
      <c r="O44" s="55" t="s">
        <v>34</v>
      </c>
      <c r="P44" s="56" t="s">
        <v>102</v>
      </c>
      <c r="Q44" s="58" t="s">
        <v>1</v>
      </c>
      <c r="R44" s="58" t="s">
        <v>1</v>
      </c>
      <c r="S44" s="59">
        <v>18438067</v>
      </c>
      <c r="T44" s="59">
        <v>18438067</v>
      </c>
      <c r="U44" s="59">
        <v>18438067</v>
      </c>
      <c r="V44" s="59">
        <v>18438067</v>
      </c>
      <c r="W44" s="46"/>
    </row>
    <row r="45" spans="1:23" ht="36" x14ac:dyDescent="0.2">
      <c r="A45" s="55" t="s">
        <v>99</v>
      </c>
      <c r="B45" s="56" t="s">
        <v>100</v>
      </c>
      <c r="C45" s="57" t="s">
        <v>103</v>
      </c>
      <c r="D45" s="55" t="s">
        <v>30</v>
      </c>
      <c r="E45" s="55" t="s">
        <v>39</v>
      </c>
      <c r="F45" s="55" t="s">
        <v>39</v>
      </c>
      <c r="G45" s="55" t="s">
        <v>31</v>
      </c>
      <c r="H45" s="55"/>
      <c r="I45" s="55"/>
      <c r="J45" s="55"/>
      <c r="K45" s="55"/>
      <c r="L45" s="55"/>
      <c r="M45" s="55" t="s">
        <v>32</v>
      </c>
      <c r="N45" s="55" t="s">
        <v>33</v>
      </c>
      <c r="O45" s="55" t="s">
        <v>34</v>
      </c>
      <c r="P45" s="56" t="s">
        <v>104</v>
      </c>
      <c r="Q45" s="58" t="s">
        <v>1</v>
      </c>
      <c r="R45" s="58" t="s">
        <v>1</v>
      </c>
      <c r="S45" s="59">
        <v>1643900</v>
      </c>
      <c r="T45" s="59">
        <v>1643900</v>
      </c>
      <c r="U45" s="59">
        <v>1643900</v>
      </c>
      <c r="V45" s="59">
        <v>1643900</v>
      </c>
      <c r="W45" s="46"/>
    </row>
    <row r="46" spans="1:23" ht="36" x14ac:dyDescent="0.2">
      <c r="A46" s="55" t="s">
        <v>99</v>
      </c>
      <c r="B46" s="56" t="s">
        <v>100</v>
      </c>
      <c r="C46" s="57" t="s">
        <v>105</v>
      </c>
      <c r="D46" s="55" t="s">
        <v>30</v>
      </c>
      <c r="E46" s="55" t="s">
        <v>39</v>
      </c>
      <c r="F46" s="55" t="s">
        <v>39</v>
      </c>
      <c r="G46" s="55" t="s">
        <v>38</v>
      </c>
      <c r="H46" s="55"/>
      <c r="I46" s="55"/>
      <c r="J46" s="55"/>
      <c r="K46" s="55"/>
      <c r="L46" s="55"/>
      <c r="M46" s="55" t="s">
        <v>32</v>
      </c>
      <c r="N46" s="55" t="s">
        <v>33</v>
      </c>
      <c r="O46" s="55" t="s">
        <v>34</v>
      </c>
      <c r="P46" s="56" t="s">
        <v>106</v>
      </c>
      <c r="Q46" s="58" t="s">
        <v>1</v>
      </c>
      <c r="R46" s="58" t="s">
        <v>1</v>
      </c>
      <c r="S46" s="59">
        <v>446698505.82999998</v>
      </c>
      <c r="T46" s="59">
        <v>446698505.82999998</v>
      </c>
      <c r="U46" s="59">
        <v>446698505.82999998</v>
      </c>
      <c r="V46" s="59">
        <v>446698505.82999998</v>
      </c>
      <c r="W46" s="46"/>
    </row>
    <row r="47" spans="1:23" ht="36" x14ac:dyDescent="0.2">
      <c r="A47" s="55" t="s">
        <v>99</v>
      </c>
      <c r="B47" s="56" t="s">
        <v>100</v>
      </c>
      <c r="C47" s="57" t="s">
        <v>29</v>
      </c>
      <c r="D47" s="55" t="s">
        <v>30</v>
      </c>
      <c r="E47" s="55" t="s">
        <v>31</v>
      </c>
      <c r="F47" s="55"/>
      <c r="G47" s="55"/>
      <c r="H47" s="55"/>
      <c r="I47" s="55"/>
      <c r="J47" s="55"/>
      <c r="K47" s="55"/>
      <c r="L47" s="55"/>
      <c r="M47" s="55" t="s">
        <v>32</v>
      </c>
      <c r="N47" s="55" t="s">
        <v>33</v>
      </c>
      <c r="O47" s="55" t="s">
        <v>34</v>
      </c>
      <c r="P47" s="56" t="s">
        <v>35</v>
      </c>
      <c r="Q47" s="58" t="s">
        <v>1</v>
      </c>
      <c r="R47" s="58" t="s">
        <v>1</v>
      </c>
      <c r="S47" s="59">
        <v>23438634778.669998</v>
      </c>
      <c r="T47" s="59">
        <v>23121996777.32</v>
      </c>
      <c r="U47" s="59">
        <v>23117374106.32</v>
      </c>
      <c r="V47" s="59">
        <v>23115059592.32</v>
      </c>
      <c r="W47" s="47"/>
    </row>
    <row r="48" spans="1:23" ht="36" x14ac:dyDescent="0.2">
      <c r="A48" s="55" t="s">
        <v>99</v>
      </c>
      <c r="B48" s="56" t="s">
        <v>100</v>
      </c>
      <c r="C48" s="57" t="s">
        <v>29</v>
      </c>
      <c r="D48" s="55" t="s">
        <v>30</v>
      </c>
      <c r="E48" s="55" t="s">
        <v>31</v>
      </c>
      <c r="F48" s="55"/>
      <c r="G48" s="55"/>
      <c r="H48" s="55"/>
      <c r="I48" s="55"/>
      <c r="J48" s="55"/>
      <c r="K48" s="55"/>
      <c r="L48" s="55"/>
      <c r="M48" s="55" t="s">
        <v>79</v>
      </c>
      <c r="N48" s="55" t="s">
        <v>81</v>
      </c>
      <c r="O48" s="55" t="s">
        <v>34</v>
      </c>
      <c r="P48" s="56" t="s">
        <v>35</v>
      </c>
      <c r="Q48" s="58" t="s">
        <v>1</v>
      </c>
      <c r="R48" s="58" t="s">
        <v>1</v>
      </c>
      <c r="S48" s="59">
        <v>24179621</v>
      </c>
      <c r="T48" s="59">
        <v>24179621</v>
      </c>
      <c r="U48" s="59">
        <v>19748747</v>
      </c>
      <c r="V48" s="59">
        <v>19748747</v>
      </c>
      <c r="W48" s="47"/>
    </row>
    <row r="49" spans="1:23" ht="36" x14ac:dyDescent="0.2">
      <c r="A49" s="55" t="s">
        <v>99</v>
      </c>
      <c r="B49" s="56" t="s">
        <v>100</v>
      </c>
      <c r="C49" s="57" t="s">
        <v>107</v>
      </c>
      <c r="D49" s="55" t="s">
        <v>30</v>
      </c>
      <c r="E49" s="55" t="s">
        <v>38</v>
      </c>
      <c r="F49" s="55" t="s">
        <v>38</v>
      </c>
      <c r="G49" s="55" t="s">
        <v>39</v>
      </c>
      <c r="H49" s="55" t="s">
        <v>108</v>
      </c>
      <c r="I49" s="55"/>
      <c r="J49" s="55"/>
      <c r="K49" s="55"/>
      <c r="L49" s="55"/>
      <c r="M49" s="55" t="s">
        <v>32</v>
      </c>
      <c r="N49" s="55" t="s">
        <v>33</v>
      </c>
      <c r="O49" s="55" t="s">
        <v>34</v>
      </c>
      <c r="P49" s="56" t="s">
        <v>109</v>
      </c>
      <c r="Q49" s="58" t="s">
        <v>1</v>
      </c>
      <c r="R49" s="58" t="s">
        <v>1</v>
      </c>
      <c r="S49" s="59">
        <v>10141304785.610001</v>
      </c>
      <c r="T49" s="59">
        <v>8784315584.5300007</v>
      </c>
      <c r="U49" s="59">
        <v>8772413477.5300007</v>
      </c>
      <c r="V49" s="59">
        <v>8772413477.5300007</v>
      </c>
      <c r="W49" s="48"/>
    </row>
    <row r="50" spans="1:23" ht="36" x14ac:dyDescent="0.2">
      <c r="A50" s="55" t="s">
        <v>99</v>
      </c>
      <c r="B50" s="56" t="s">
        <v>100</v>
      </c>
      <c r="C50" s="57" t="s">
        <v>107</v>
      </c>
      <c r="D50" s="55" t="s">
        <v>30</v>
      </c>
      <c r="E50" s="55" t="s">
        <v>38</v>
      </c>
      <c r="F50" s="55" t="s">
        <v>38</v>
      </c>
      <c r="G50" s="55" t="s">
        <v>39</v>
      </c>
      <c r="H50" s="55" t="s">
        <v>108</v>
      </c>
      <c r="I50" s="55"/>
      <c r="J50" s="55"/>
      <c r="K50" s="55"/>
      <c r="L50" s="55"/>
      <c r="M50" s="55" t="s">
        <v>79</v>
      </c>
      <c r="N50" s="55" t="s">
        <v>81</v>
      </c>
      <c r="O50" s="55" t="s">
        <v>34</v>
      </c>
      <c r="P50" s="56" t="s">
        <v>109</v>
      </c>
      <c r="Q50" s="58" t="s">
        <v>1</v>
      </c>
      <c r="R50" s="58" t="s">
        <v>1</v>
      </c>
      <c r="S50" s="59">
        <v>11929568</v>
      </c>
      <c r="T50" s="59">
        <v>11929568</v>
      </c>
      <c r="U50" s="59">
        <v>11929568</v>
      </c>
      <c r="V50" s="59">
        <v>11929568</v>
      </c>
      <c r="W50" s="48"/>
    </row>
    <row r="51" spans="1:23" ht="48" x14ac:dyDescent="0.2">
      <c r="A51" s="55" t="s">
        <v>99</v>
      </c>
      <c r="B51" s="56" t="s">
        <v>100</v>
      </c>
      <c r="C51" s="57" t="s">
        <v>110</v>
      </c>
      <c r="D51" s="55" t="s">
        <v>30</v>
      </c>
      <c r="E51" s="55" t="s">
        <v>38</v>
      </c>
      <c r="F51" s="55" t="s">
        <v>38</v>
      </c>
      <c r="G51" s="55" t="s">
        <v>39</v>
      </c>
      <c r="H51" s="55" t="s">
        <v>111</v>
      </c>
      <c r="I51" s="55"/>
      <c r="J51" s="55"/>
      <c r="K51" s="55"/>
      <c r="L51" s="55"/>
      <c r="M51" s="55" t="s">
        <v>32</v>
      </c>
      <c r="N51" s="55" t="s">
        <v>33</v>
      </c>
      <c r="O51" s="55" t="s">
        <v>34</v>
      </c>
      <c r="P51" s="56" t="s">
        <v>112</v>
      </c>
      <c r="Q51" s="58" t="s">
        <v>1</v>
      </c>
      <c r="R51" s="58" t="s">
        <v>1</v>
      </c>
      <c r="S51" s="59">
        <v>2556049332.1199999</v>
      </c>
      <c r="T51" s="59">
        <v>2552029169.3699999</v>
      </c>
      <c r="U51" s="59">
        <v>2552029169.3699999</v>
      </c>
      <c r="V51" s="59">
        <v>2552029169.3699999</v>
      </c>
      <c r="W51" s="48"/>
    </row>
    <row r="52" spans="1:23" ht="36" x14ac:dyDescent="0.2">
      <c r="A52" s="55" t="s">
        <v>99</v>
      </c>
      <c r="B52" s="56" t="s">
        <v>100</v>
      </c>
      <c r="C52" s="57" t="s">
        <v>203</v>
      </c>
      <c r="D52" s="55" t="s">
        <v>30</v>
      </c>
      <c r="E52" s="55" t="s">
        <v>38</v>
      </c>
      <c r="F52" s="55" t="s">
        <v>38</v>
      </c>
      <c r="G52" s="55" t="s">
        <v>39</v>
      </c>
      <c r="H52" s="55" t="s">
        <v>204</v>
      </c>
      <c r="I52" s="55"/>
      <c r="J52" s="55"/>
      <c r="K52" s="55"/>
      <c r="L52" s="55"/>
      <c r="M52" s="55" t="s">
        <v>32</v>
      </c>
      <c r="N52" s="55" t="s">
        <v>33</v>
      </c>
      <c r="O52" s="55" t="s">
        <v>34</v>
      </c>
      <c r="P52" s="56" t="s">
        <v>205</v>
      </c>
      <c r="Q52" s="58" t="s">
        <v>1</v>
      </c>
      <c r="R52" s="58" t="s">
        <v>1</v>
      </c>
      <c r="S52" s="59">
        <v>80797528</v>
      </c>
      <c r="T52" s="59">
        <v>80797528</v>
      </c>
      <c r="U52" s="59">
        <v>80797528</v>
      </c>
      <c r="V52" s="59">
        <v>80797528</v>
      </c>
      <c r="W52" s="48"/>
    </row>
    <row r="53" spans="1:23" ht="36" x14ac:dyDescent="0.2">
      <c r="A53" s="55" t="s">
        <v>99</v>
      </c>
      <c r="B53" s="56" t="s">
        <v>100</v>
      </c>
      <c r="C53" s="57" t="s">
        <v>113</v>
      </c>
      <c r="D53" s="55" t="s">
        <v>30</v>
      </c>
      <c r="E53" s="55" t="s">
        <v>38</v>
      </c>
      <c r="F53" s="55" t="s">
        <v>33</v>
      </c>
      <c r="G53" s="55"/>
      <c r="H53" s="55"/>
      <c r="I53" s="55"/>
      <c r="J53" s="55"/>
      <c r="K53" s="55"/>
      <c r="L53" s="55"/>
      <c r="M53" s="55" t="s">
        <v>32</v>
      </c>
      <c r="N53" s="55" t="s">
        <v>33</v>
      </c>
      <c r="O53" s="55" t="s">
        <v>34</v>
      </c>
      <c r="P53" s="56" t="s">
        <v>114</v>
      </c>
      <c r="Q53" s="58" t="s">
        <v>1</v>
      </c>
      <c r="R53" s="58" t="s">
        <v>1</v>
      </c>
      <c r="S53" s="59">
        <v>1591002006.21</v>
      </c>
      <c r="T53" s="59">
        <v>1591002006.21</v>
      </c>
      <c r="U53" s="59">
        <v>1591002006.21</v>
      </c>
      <c r="V53" s="59">
        <v>1528254286.21</v>
      </c>
      <c r="W53" s="48"/>
    </row>
    <row r="54" spans="1:23" ht="36" x14ac:dyDescent="0.2">
      <c r="A54" s="55" t="s">
        <v>99</v>
      </c>
      <c r="B54" s="56" t="s">
        <v>100</v>
      </c>
      <c r="C54" s="57" t="s">
        <v>115</v>
      </c>
      <c r="D54" s="55" t="s">
        <v>30</v>
      </c>
      <c r="E54" s="55" t="s">
        <v>116</v>
      </c>
      <c r="F54" s="55"/>
      <c r="G54" s="55"/>
      <c r="H54" s="55"/>
      <c r="I54" s="55"/>
      <c r="J54" s="55"/>
      <c r="K54" s="55"/>
      <c r="L54" s="55"/>
      <c r="M54" s="55" t="s">
        <v>79</v>
      </c>
      <c r="N54" s="55" t="s">
        <v>81</v>
      </c>
      <c r="O54" s="55" t="s">
        <v>34</v>
      </c>
      <c r="P54" s="56" t="s">
        <v>117</v>
      </c>
      <c r="Q54" s="58" t="s">
        <v>1</v>
      </c>
      <c r="R54" s="58" t="s">
        <v>1</v>
      </c>
      <c r="S54" s="59">
        <v>282332057.44999999</v>
      </c>
      <c r="T54" s="59">
        <v>242308179.44999999</v>
      </c>
      <c r="U54" s="59">
        <v>173428283</v>
      </c>
      <c r="V54" s="59">
        <v>173428283</v>
      </c>
      <c r="W54" s="50"/>
    </row>
    <row r="55" spans="1:23" ht="36" x14ac:dyDescent="0.2">
      <c r="A55" s="55" t="s">
        <v>99</v>
      </c>
      <c r="B55" s="56" t="s">
        <v>100</v>
      </c>
      <c r="C55" s="57" t="s">
        <v>143</v>
      </c>
      <c r="D55" s="55" t="s">
        <v>30</v>
      </c>
      <c r="E55" s="55" t="s">
        <v>119</v>
      </c>
      <c r="F55" s="55" t="s">
        <v>39</v>
      </c>
      <c r="G55" s="55"/>
      <c r="H55" s="55"/>
      <c r="I55" s="55"/>
      <c r="J55" s="55"/>
      <c r="K55" s="55"/>
      <c r="L55" s="55"/>
      <c r="M55" s="55" t="s">
        <v>32</v>
      </c>
      <c r="N55" s="55" t="s">
        <v>33</v>
      </c>
      <c r="O55" s="55" t="s">
        <v>34</v>
      </c>
      <c r="P55" s="56" t="s">
        <v>144</v>
      </c>
      <c r="Q55" s="58" t="s">
        <v>1</v>
      </c>
      <c r="R55" s="58" t="s">
        <v>1</v>
      </c>
      <c r="S55" s="59">
        <v>647405</v>
      </c>
      <c r="T55" s="59">
        <v>647405</v>
      </c>
      <c r="U55" s="59">
        <v>647405</v>
      </c>
      <c r="V55" s="59">
        <v>647405</v>
      </c>
      <c r="W55" s="51"/>
    </row>
    <row r="56" spans="1:23" ht="36" x14ac:dyDescent="0.2">
      <c r="A56" s="55" t="s">
        <v>99</v>
      </c>
      <c r="B56" s="56" t="s">
        <v>100</v>
      </c>
      <c r="C56" s="57" t="s">
        <v>118</v>
      </c>
      <c r="D56" s="55" t="s">
        <v>30</v>
      </c>
      <c r="E56" s="55" t="s">
        <v>119</v>
      </c>
      <c r="F56" s="55" t="s">
        <v>38</v>
      </c>
      <c r="G56" s="55"/>
      <c r="H56" s="55"/>
      <c r="I56" s="55"/>
      <c r="J56" s="55"/>
      <c r="K56" s="55"/>
      <c r="L56" s="55"/>
      <c r="M56" s="55" t="s">
        <v>32</v>
      </c>
      <c r="N56" s="55" t="s">
        <v>33</v>
      </c>
      <c r="O56" s="55" t="s">
        <v>34</v>
      </c>
      <c r="P56" s="56" t="s">
        <v>120</v>
      </c>
      <c r="Q56" s="58" t="s">
        <v>1</v>
      </c>
      <c r="R56" s="58" t="s">
        <v>1</v>
      </c>
      <c r="S56" s="59">
        <v>3291290</v>
      </c>
      <c r="T56" s="59">
        <v>3291290</v>
      </c>
      <c r="U56" s="59">
        <v>3291290</v>
      </c>
      <c r="V56" s="59">
        <v>3291290</v>
      </c>
      <c r="W56" s="51"/>
    </row>
    <row r="57" spans="1:23" ht="96" x14ac:dyDescent="0.2">
      <c r="A57" s="55" t="s">
        <v>99</v>
      </c>
      <c r="B57" s="56" t="s">
        <v>100</v>
      </c>
      <c r="C57" s="57" t="s">
        <v>206</v>
      </c>
      <c r="D57" s="55" t="s">
        <v>50</v>
      </c>
      <c r="E57" s="55" t="s">
        <v>121</v>
      </c>
      <c r="F57" s="55" t="s">
        <v>52</v>
      </c>
      <c r="G57" s="55" t="s">
        <v>122</v>
      </c>
      <c r="H57" s="55" t="s">
        <v>207</v>
      </c>
      <c r="I57" s="55"/>
      <c r="J57" s="55"/>
      <c r="K57" s="55"/>
      <c r="L57" s="55"/>
      <c r="M57" s="55" t="s">
        <v>32</v>
      </c>
      <c r="N57" s="55" t="s">
        <v>33</v>
      </c>
      <c r="O57" s="55" t="s">
        <v>34</v>
      </c>
      <c r="P57" s="56" t="s">
        <v>208</v>
      </c>
      <c r="Q57" s="58" t="s">
        <v>1</v>
      </c>
      <c r="R57" s="58" t="s">
        <v>1</v>
      </c>
      <c r="S57" s="59">
        <v>528057500</v>
      </c>
      <c r="T57" s="59">
        <v>438084500</v>
      </c>
      <c r="U57" s="59">
        <v>438084500</v>
      </c>
      <c r="V57" s="59">
        <v>438084500</v>
      </c>
      <c r="W57" s="49"/>
    </row>
    <row r="58" spans="1:23" ht="36" x14ac:dyDescent="0.2">
      <c r="A58" s="55" t="s">
        <v>126</v>
      </c>
      <c r="B58" s="56" t="s">
        <v>127</v>
      </c>
      <c r="C58" s="57" t="s">
        <v>29</v>
      </c>
      <c r="D58" s="55" t="s">
        <v>30</v>
      </c>
      <c r="E58" s="55" t="s">
        <v>31</v>
      </c>
      <c r="F58" s="55"/>
      <c r="G58" s="55"/>
      <c r="H58" s="55"/>
      <c r="I58" s="55"/>
      <c r="J58" s="55"/>
      <c r="K58" s="55"/>
      <c r="L58" s="55"/>
      <c r="M58" s="55" t="s">
        <v>32</v>
      </c>
      <c r="N58" s="55" t="s">
        <v>33</v>
      </c>
      <c r="O58" s="55" t="s">
        <v>34</v>
      </c>
      <c r="P58" s="56" t="s">
        <v>35</v>
      </c>
      <c r="Q58" s="58" t="s">
        <v>1</v>
      </c>
      <c r="R58" s="58" t="s">
        <v>1</v>
      </c>
      <c r="S58" s="59">
        <v>2171544044.4099998</v>
      </c>
      <c r="T58" s="59">
        <v>1543516479.98</v>
      </c>
      <c r="U58" s="59">
        <v>1543516479.98</v>
      </c>
      <c r="V58" s="59">
        <v>1543516479.98</v>
      </c>
      <c r="W58" s="47"/>
    </row>
    <row r="59" spans="1:23" ht="36" x14ac:dyDescent="0.2">
      <c r="A59" s="55" t="s">
        <v>126</v>
      </c>
      <c r="B59" s="56" t="s">
        <v>127</v>
      </c>
      <c r="C59" s="57" t="s">
        <v>128</v>
      </c>
      <c r="D59" s="55" t="s">
        <v>30</v>
      </c>
      <c r="E59" s="55" t="s">
        <v>38</v>
      </c>
      <c r="F59" s="55" t="s">
        <v>38</v>
      </c>
      <c r="G59" s="55" t="s">
        <v>39</v>
      </c>
      <c r="H59" s="55" t="s">
        <v>129</v>
      </c>
      <c r="I59" s="55"/>
      <c r="J59" s="55"/>
      <c r="K59" s="55"/>
      <c r="L59" s="55"/>
      <c r="M59" s="55" t="s">
        <v>32</v>
      </c>
      <c r="N59" s="55" t="s">
        <v>33</v>
      </c>
      <c r="O59" s="55" t="s">
        <v>34</v>
      </c>
      <c r="P59" s="56" t="s">
        <v>130</v>
      </c>
      <c r="Q59" s="58" t="s">
        <v>1</v>
      </c>
      <c r="R59" s="58" t="s">
        <v>1</v>
      </c>
      <c r="S59" s="59">
        <v>40037998102.559998</v>
      </c>
      <c r="T59" s="59">
        <v>37255514598.290001</v>
      </c>
      <c r="U59" s="59">
        <v>23704247558.290001</v>
      </c>
      <c r="V59" s="59">
        <v>23704247558.290001</v>
      </c>
      <c r="W59" s="48"/>
    </row>
    <row r="60" spans="1:23" ht="36" x14ac:dyDescent="0.2">
      <c r="A60" s="55" t="s">
        <v>126</v>
      </c>
      <c r="B60" s="56" t="s">
        <v>127</v>
      </c>
      <c r="C60" s="57" t="s">
        <v>113</v>
      </c>
      <c r="D60" s="55" t="s">
        <v>30</v>
      </c>
      <c r="E60" s="55" t="s">
        <v>38</v>
      </c>
      <c r="F60" s="55" t="s">
        <v>33</v>
      </c>
      <c r="G60" s="55"/>
      <c r="H60" s="55"/>
      <c r="I60" s="55"/>
      <c r="J60" s="55"/>
      <c r="K60" s="55"/>
      <c r="L60" s="55"/>
      <c r="M60" s="55" t="s">
        <v>32</v>
      </c>
      <c r="N60" s="55" t="s">
        <v>33</v>
      </c>
      <c r="O60" s="55" t="s">
        <v>34</v>
      </c>
      <c r="P60" s="56" t="s">
        <v>114</v>
      </c>
      <c r="Q60" s="58" t="s">
        <v>1</v>
      </c>
      <c r="R60" s="58" t="s">
        <v>1</v>
      </c>
      <c r="S60" s="59">
        <v>284700000</v>
      </c>
      <c r="T60" s="59">
        <v>284700000</v>
      </c>
      <c r="U60" s="59">
        <v>284700000</v>
      </c>
      <c r="V60" s="59">
        <v>284700000</v>
      </c>
      <c r="W60" s="48"/>
    </row>
    <row r="61" spans="1:23" ht="36" x14ac:dyDescent="0.2">
      <c r="A61" s="55" t="s">
        <v>126</v>
      </c>
      <c r="B61" s="56" t="s">
        <v>127</v>
      </c>
      <c r="C61" s="57" t="s">
        <v>131</v>
      </c>
      <c r="D61" s="55" t="s">
        <v>50</v>
      </c>
      <c r="E61" s="55" t="s">
        <v>132</v>
      </c>
      <c r="F61" s="55" t="s">
        <v>52</v>
      </c>
      <c r="G61" s="55" t="s">
        <v>83</v>
      </c>
      <c r="H61" s="55" t="s">
        <v>133</v>
      </c>
      <c r="I61" s="55"/>
      <c r="J61" s="55"/>
      <c r="K61" s="55"/>
      <c r="L61" s="55"/>
      <c r="M61" s="55" t="s">
        <v>32</v>
      </c>
      <c r="N61" s="55" t="s">
        <v>33</v>
      </c>
      <c r="O61" s="55" t="s">
        <v>34</v>
      </c>
      <c r="P61" s="56" t="s">
        <v>134</v>
      </c>
      <c r="Q61" s="58" t="s">
        <v>1</v>
      </c>
      <c r="R61" s="58" t="s">
        <v>1</v>
      </c>
      <c r="S61" s="59">
        <v>1338656775.5799999</v>
      </c>
      <c r="T61" s="59">
        <v>586593137.99000001</v>
      </c>
      <c r="U61" s="59">
        <v>586593137.99000001</v>
      </c>
      <c r="V61" s="59">
        <v>586593137.99000001</v>
      </c>
      <c r="W61" s="49"/>
    </row>
    <row r="62" spans="1:23" ht="36" x14ac:dyDescent="0.2">
      <c r="A62" s="55" t="s">
        <v>135</v>
      </c>
      <c r="B62" s="56" t="s">
        <v>136</v>
      </c>
      <c r="C62" s="57" t="s">
        <v>101</v>
      </c>
      <c r="D62" s="55" t="s">
        <v>30</v>
      </c>
      <c r="E62" s="55" t="s">
        <v>39</v>
      </c>
      <c r="F62" s="55" t="s">
        <v>39</v>
      </c>
      <c r="G62" s="55" t="s">
        <v>39</v>
      </c>
      <c r="H62" s="55"/>
      <c r="I62" s="55"/>
      <c r="J62" s="55"/>
      <c r="K62" s="55"/>
      <c r="L62" s="55"/>
      <c r="M62" s="55" t="s">
        <v>32</v>
      </c>
      <c r="N62" s="55" t="s">
        <v>33</v>
      </c>
      <c r="O62" s="55" t="s">
        <v>34</v>
      </c>
      <c r="P62" s="56" t="s">
        <v>102</v>
      </c>
      <c r="Q62" s="58" t="s">
        <v>1</v>
      </c>
      <c r="R62" s="58" t="s">
        <v>1</v>
      </c>
      <c r="S62" s="59">
        <v>0</v>
      </c>
      <c r="T62" s="59">
        <v>0</v>
      </c>
      <c r="U62" s="59">
        <v>0</v>
      </c>
      <c r="V62" s="59">
        <v>0</v>
      </c>
      <c r="W62" s="46"/>
    </row>
    <row r="63" spans="1:23" ht="36" x14ac:dyDescent="0.2">
      <c r="A63" s="55" t="s">
        <v>135</v>
      </c>
      <c r="B63" s="56" t="s">
        <v>136</v>
      </c>
      <c r="C63" s="57" t="s">
        <v>105</v>
      </c>
      <c r="D63" s="55" t="s">
        <v>30</v>
      </c>
      <c r="E63" s="55" t="s">
        <v>39</v>
      </c>
      <c r="F63" s="55" t="s">
        <v>39</v>
      </c>
      <c r="G63" s="55" t="s">
        <v>38</v>
      </c>
      <c r="H63" s="55"/>
      <c r="I63" s="55"/>
      <c r="J63" s="55"/>
      <c r="K63" s="55"/>
      <c r="L63" s="55"/>
      <c r="M63" s="55" t="s">
        <v>32</v>
      </c>
      <c r="N63" s="55" t="s">
        <v>33</v>
      </c>
      <c r="O63" s="55" t="s">
        <v>34</v>
      </c>
      <c r="P63" s="56" t="s">
        <v>106</v>
      </c>
      <c r="Q63" s="58" t="s">
        <v>1</v>
      </c>
      <c r="R63" s="58" t="s">
        <v>1</v>
      </c>
      <c r="S63" s="59">
        <v>89208</v>
      </c>
      <c r="T63" s="59">
        <v>0</v>
      </c>
      <c r="U63" s="59">
        <v>0</v>
      </c>
      <c r="V63" s="59">
        <v>0</v>
      </c>
      <c r="W63" s="46"/>
    </row>
    <row r="64" spans="1:23" ht="36" x14ac:dyDescent="0.2">
      <c r="A64" s="55" t="s">
        <v>135</v>
      </c>
      <c r="B64" s="56" t="s">
        <v>136</v>
      </c>
      <c r="C64" s="57" t="s">
        <v>29</v>
      </c>
      <c r="D64" s="55" t="s">
        <v>30</v>
      </c>
      <c r="E64" s="55" t="s">
        <v>31</v>
      </c>
      <c r="F64" s="55"/>
      <c r="G64" s="55"/>
      <c r="H64" s="55"/>
      <c r="I64" s="55"/>
      <c r="J64" s="55"/>
      <c r="K64" s="55"/>
      <c r="L64" s="55"/>
      <c r="M64" s="55" t="s">
        <v>32</v>
      </c>
      <c r="N64" s="55" t="s">
        <v>33</v>
      </c>
      <c r="O64" s="55" t="s">
        <v>34</v>
      </c>
      <c r="P64" s="56" t="s">
        <v>35</v>
      </c>
      <c r="Q64" s="58" t="s">
        <v>1</v>
      </c>
      <c r="R64" s="58" t="s">
        <v>1</v>
      </c>
      <c r="S64" s="59">
        <v>39798452471.809998</v>
      </c>
      <c r="T64" s="59">
        <v>23542967467.279999</v>
      </c>
      <c r="U64" s="59">
        <v>23208148313.490002</v>
      </c>
      <c r="V64" s="59">
        <v>23208148313.490002</v>
      </c>
      <c r="W64" s="47"/>
    </row>
    <row r="65" spans="1:23" ht="48" x14ac:dyDescent="0.2">
      <c r="A65" s="55" t="s">
        <v>135</v>
      </c>
      <c r="B65" s="56" t="s">
        <v>136</v>
      </c>
      <c r="C65" s="57" t="s">
        <v>137</v>
      </c>
      <c r="D65" s="55" t="s">
        <v>30</v>
      </c>
      <c r="E65" s="55" t="s">
        <v>38</v>
      </c>
      <c r="F65" s="55" t="s">
        <v>47</v>
      </c>
      <c r="G65" s="55" t="s">
        <v>39</v>
      </c>
      <c r="H65" s="55" t="s">
        <v>138</v>
      </c>
      <c r="I65" s="55"/>
      <c r="J65" s="55"/>
      <c r="K65" s="55"/>
      <c r="L65" s="55"/>
      <c r="M65" s="55" t="s">
        <v>32</v>
      </c>
      <c r="N65" s="55" t="s">
        <v>33</v>
      </c>
      <c r="O65" s="55" t="s">
        <v>34</v>
      </c>
      <c r="P65" s="56" t="s">
        <v>139</v>
      </c>
      <c r="Q65" s="58" t="s">
        <v>1</v>
      </c>
      <c r="R65" s="58" t="s">
        <v>1</v>
      </c>
      <c r="S65" s="59">
        <v>106216166582.61</v>
      </c>
      <c r="T65" s="59">
        <v>71347426421.610001</v>
      </c>
      <c r="U65" s="59">
        <v>71347426421.610001</v>
      </c>
      <c r="V65" s="59">
        <v>71347426421.610001</v>
      </c>
      <c r="W65" s="48"/>
    </row>
    <row r="66" spans="1:23" ht="36" x14ac:dyDescent="0.2">
      <c r="A66" s="55" t="s">
        <v>135</v>
      </c>
      <c r="B66" s="56" t="s">
        <v>136</v>
      </c>
      <c r="C66" s="57" t="s">
        <v>140</v>
      </c>
      <c r="D66" s="55" t="s">
        <v>30</v>
      </c>
      <c r="E66" s="55" t="s">
        <v>38</v>
      </c>
      <c r="F66" s="55" t="s">
        <v>47</v>
      </c>
      <c r="G66" s="55" t="s">
        <v>39</v>
      </c>
      <c r="H66" s="55" t="s">
        <v>141</v>
      </c>
      <c r="I66" s="55"/>
      <c r="J66" s="55"/>
      <c r="K66" s="55"/>
      <c r="L66" s="55"/>
      <c r="M66" s="55" t="s">
        <v>32</v>
      </c>
      <c r="N66" s="55" t="s">
        <v>33</v>
      </c>
      <c r="O66" s="55" t="s">
        <v>34</v>
      </c>
      <c r="P66" s="56" t="s">
        <v>142</v>
      </c>
      <c r="Q66" s="58" t="s">
        <v>1</v>
      </c>
      <c r="R66" s="58" t="s">
        <v>1</v>
      </c>
      <c r="S66" s="59">
        <v>177916843420.06</v>
      </c>
      <c r="T66" s="59">
        <v>173886261673.54001</v>
      </c>
      <c r="U66" s="59">
        <v>146989819145.04999</v>
      </c>
      <c r="V66" s="59">
        <v>146911057770.04999</v>
      </c>
      <c r="W66" s="48"/>
    </row>
    <row r="67" spans="1:23" ht="36" x14ac:dyDescent="0.2">
      <c r="A67" s="55" t="s">
        <v>135</v>
      </c>
      <c r="B67" s="56" t="s">
        <v>136</v>
      </c>
      <c r="C67" s="57" t="s">
        <v>209</v>
      </c>
      <c r="D67" s="55" t="s">
        <v>30</v>
      </c>
      <c r="E67" s="55" t="s">
        <v>38</v>
      </c>
      <c r="F67" s="55" t="s">
        <v>47</v>
      </c>
      <c r="G67" s="55" t="s">
        <v>31</v>
      </c>
      <c r="H67" s="55" t="s">
        <v>48</v>
      </c>
      <c r="I67" s="55"/>
      <c r="J67" s="55"/>
      <c r="K67" s="55"/>
      <c r="L67" s="55"/>
      <c r="M67" s="55" t="s">
        <v>32</v>
      </c>
      <c r="N67" s="55" t="s">
        <v>33</v>
      </c>
      <c r="O67" s="55" t="s">
        <v>34</v>
      </c>
      <c r="P67" s="56" t="s">
        <v>210</v>
      </c>
      <c r="Q67" s="58" t="s">
        <v>1</v>
      </c>
      <c r="R67" s="58" t="s">
        <v>1</v>
      </c>
      <c r="S67" s="59">
        <v>1086000</v>
      </c>
      <c r="T67" s="59">
        <v>0</v>
      </c>
      <c r="U67" s="59">
        <v>0</v>
      </c>
      <c r="V67" s="59">
        <v>0</v>
      </c>
      <c r="W67" s="48"/>
    </row>
    <row r="68" spans="1:23" ht="36" x14ac:dyDescent="0.2">
      <c r="A68" s="55" t="s">
        <v>135</v>
      </c>
      <c r="B68" s="56" t="s">
        <v>136</v>
      </c>
      <c r="C68" s="57" t="s">
        <v>113</v>
      </c>
      <c r="D68" s="55" t="s">
        <v>30</v>
      </c>
      <c r="E68" s="55" t="s">
        <v>38</v>
      </c>
      <c r="F68" s="55" t="s">
        <v>33</v>
      </c>
      <c r="G68" s="55"/>
      <c r="H68" s="55"/>
      <c r="I68" s="55"/>
      <c r="J68" s="55"/>
      <c r="K68" s="55"/>
      <c r="L68" s="55"/>
      <c r="M68" s="55" t="s">
        <v>32</v>
      </c>
      <c r="N68" s="55" t="s">
        <v>33</v>
      </c>
      <c r="O68" s="55" t="s">
        <v>34</v>
      </c>
      <c r="P68" s="56" t="s">
        <v>114</v>
      </c>
      <c r="Q68" s="58" t="s">
        <v>1</v>
      </c>
      <c r="R68" s="58" t="s">
        <v>1</v>
      </c>
      <c r="S68" s="59">
        <v>4783031175</v>
      </c>
      <c r="T68" s="59">
        <v>4783031175</v>
      </c>
      <c r="U68" s="59">
        <v>4783031175</v>
      </c>
      <c r="V68" s="59">
        <v>4783031175</v>
      </c>
      <c r="W68" s="48"/>
    </row>
    <row r="69" spans="1:23" ht="60" x14ac:dyDescent="0.2">
      <c r="A69" s="55" t="s">
        <v>135</v>
      </c>
      <c r="B69" s="56" t="s">
        <v>136</v>
      </c>
      <c r="C69" s="57" t="s">
        <v>145</v>
      </c>
      <c r="D69" s="55" t="s">
        <v>50</v>
      </c>
      <c r="E69" s="55" t="s">
        <v>121</v>
      </c>
      <c r="F69" s="55" t="s">
        <v>52</v>
      </c>
      <c r="G69" s="55" t="s">
        <v>125</v>
      </c>
      <c r="H69" s="55" t="s">
        <v>123</v>
      </c>
      <c r="I69" s="55"/>
      <c r="J69" s="55"/>
      <c r="K69" s="55"/>
      <c r="L69" s="55"/>
      <c r="M69" s="55" t="s">
        <v>32</v>
      </c>
      <c r="N69" s="55" t="s">
        <v>36</v>
      </c>
      <c r="O69" s="55" t="s">
        <v>34</v>
      </c>
      <c r="P69" s="56" t="s">
        <v>124</v>
      </c>
      <c r="Q69" s="58" t="s">
        <v>1</v>
      </c>
      <c r="R69" s="58" t="s">
        <v>1</v>
      </c>
      <c r="S69" s="59">
        <v>158606694189.51001</v>
      </c>
      <c r="T69" s="59">
        <v>76517549321.869995</v>
      </c>
      <c r="U69" s="59">
        <v>57506219162.120003</v>
      </c>
      <c r="V69" s="59">
        <v>57506219162.120003</v>
      </c>
      <c r="W69" s="49"/>
    </row>
    <row r="70" spans="1:23" ht="60" x14ac:dyDescent="0.2">
      <c r="A70" s="55" t="s">
        <v>135</v>
      </c>
      <c r="B70" s="56" t="s">
        <v>136</v>
      </c>
      <c r="C70" s="57" t="s">
        <v>146</v>
      </c>
      <c r="D70" s="55" t="s">
        <v>50</v>
      </c>
      <c r="E70" s="55" t="s">
        <v>121</v>
      </c>
      <c r="F70" s="55" t="s">
        <v>52</v>
      </c>
      <c r="G70" s="55" t="s">
        <v>72</v>
      </c>
      <c r="H70" s="55" t="s">
        <v>123</v>
      </c>
      <c r="I70" s="55"/>
      <c r="J70" s="55"/>
      <c r="K70" s="55"/>
      <c r="L70" s="55"/>
      <c r="M70" s="55" t="s">
        <v>32</v>
      </c>
      <c r="N70" s="55" t="s">
        <v>36</v>
      </c>
      <c r="O70" s="55" t="s">
        <v>34</v>
      </c>
      <c r="P70" s="56" t="s">
        <v>124</v>
      </c>
      <c r="Q70" s="58" t="s">
        <v>1</v>
      </c>
      <c r="R70" s="58" t="s">
        <v>1</v>
      </c>
      <c r="S70" s="59">
        <v>100870742332.46001</v>
      </c>
      <c r="T70" s="59">
        <v>33464065326.709999</v>
      </c>
      <c r="U70" s="59">
        <v>14333504835.92</v>
      </c>
      <c r="V70" s="59">
        <v>14333504835.92</v>
      </c>
      <c r="W70" s="49"/>
    </row>
    <row r="71" spans="1:23" ht="60" x14ac:dyDescent="0.2">
      <c r="A71" s="55" t="s">
        <v>135</v>
      </c>
      <c r="B71" s="56" t="s">
        <v>136</v>
      </c>
      <c r="C71" s="57" t="s">
        <v>147</v>
      </c>
      <c r="D71" s="55" t="s">
        <v>50</v>
      </c>
      <c r="E71" s="55" t="s">
        <v>121</v>
      </c>
      <c r="F71" s="55" t="s">
        <v>52</v>
      </c>
      <c r="G71" s="55" t="s">
        <v>33</v>
      </c>
      <c r="H71" s="55" t="s">
        <v>123</v>
      </c>
      <c r="I71" s="55"/>
      <c r="J71" s="55"/>
      <c r="K71" s="55"/>
      <c r="L71" s="55"/>
      <c r="M71" s="55" t="s">
        <v>32</v>
      </c>
      <c r="N71" s="55" t="s">
        <v>36</v>
      </c>
      <c r="O71" s="55" t="s">
        <v>34</v>
      </c>
      <c r="P71" s="56" t="s">
        <v>124</v>
      </c>
      <c r="Q71" s="58" t="s">
        <v>1</v>
      </c>
      <c r="R71" s="58" t="s">
        <v>1</v>
      </c>
      <c r="S71" s="59">
        <v>20902913315</v>
      </c>
      <c r="T71" s="59">
        <v>8656914901</v>
      </c>
      <c r="U71" s="59">
        <v>8656914901</v>
      </c>
      <c r="V71" s="59">
        <v>8656914901</v>
      </c>
      <c r="W71" s="49"/>
    </row>
    <row r="72" spans="1:23" x14ac:dyDescent="0.2">
      <c r="A72" s="55" t="s">
        <v>1</v>
      </c>
      <c r="B72" s="56" t="s">
        <v>1</v>
      </c>
      <c r="C72" s="57" t="s">
        <v>1</v>
      </c>
      <c r="D72" s="55" t="s">
        <v>1</v>
      </c>
      <c r="E72" s="55" t="s">
        <v>1</v>
      </c>
      <c r="F72" s="55" t="s">
        <v>1</v>
      </c>
      <c r="G72" s="55" t="s">
        <v>1</v>
      </c>
      <c r="H72" s="55" t="s">
        <v>1</v>
      </c>
      <c r="I72" s="55" t="s">
        <v>1</v>
      </c>
      <c r="J72" s="55" t="s">
        <v>1</v>
      </c>
      <c r="K72" s="55" t="s">
        <v>1</v>
      </c>
      <c r="L72" s="55" t="s">
        <v>1</v>
      </c>
      <c r="M72" s="55" t="s">
        <v>1</v>
      </c>
      <c r="N72" s="55" t="s">
        <v>1</v>
      </c>
      <c r="O72" s="55" t="s">
        <v>1</v>
      </c>
      <c r="P72" s="56" t="s">
        <v>1</v>
      </c>
      <c r="Q72" s="58" t="s">
        <v>1</v>
      </c>
      <c r="R72" s="58" t="s">
        <v>1</v>
      </c>
      <c r="S72" s="59">
        <v>770533249327.73999</v>
      </c>
      <c r="T72" s="59">
        <v>522096045067.51001</v>
      </c>
      <c r="U72" s="59">
        <v>442050609932.42999</v>
      </c>
      <c r="V72" s="59">
        <v>441906786323.42999</v>
      </c>
    </row>
    <row r="73" spans="1:23" x14ac:dyDescent="0.2">
      <c r="A73" s="55" t="s">
        <v>1</v>
      </c>
      <c r="B73" s="60" t="s">
        <v>1</v>
      </c>
      <c r="C73" s="57" t="s">
        <v>1</v>
      </c>
      <c r="D73" s="55" t="s">
        <v>1</v>
      </c>
      <c r="E73" s="55" t="s">
        <v>1</v>
      </c>
      <c r="F73" s="55" t="s">
        <v>1</v>
      </c>
      <c r="G73" s="55" t="s">
        <v>1</v>
      </c>
      <c r="H73" s="55" t="s">
        <v>1</v>
      </c>
      <c r="I73" s="55" t="s">
        <v>1</v>
      </c>
      <c r="J73" s="55" t="s">
        <v>1</v>
      </c>
      <c r="K73" s="55" t="s">
        <v>1</v>
      </c>
      <c r="L73" s="55" t="s">
        <v>1</v>
      </c>
      <c r="M73" s="55" t="s">
        <v>1</v>
      </c>
      <c r="N73" s="55" t="s">
        <v>1</v>
      </c>
      <c r="O73" s="55" t="s">
        <v>1</v>
      </c>
      <c r="P73" s="56" t="s">
        <v>1</v>
      </c>
      <c r="Q73" s="58" t="s">
        <v>1</v>
      </c>
      <c r="R73" s="58" t="s">
        <v>1</v>
      </c>
      <c r="S73" s="61" t="s">
        <v>1</v>
      </c>
      <c r="T73" s="61" t="s">
        <v>1</v>
      </c>
      <c r="U73" s="61" t="s">
        <v>1</v>
      </c>
      <c r="V73" s="61" t="s">
        <v>1</v>
      </c>
    </row>
    <row r="74" spans="1:23" ht="0" hidden="1" customHeight="1" x14ac:dyDescent="0.2"/>
    <row r="75" spans="1:23" s="62" customFormat="1" ht="33.950000000000003" customHeight="1" x14ac:dyDescent="0.2">
      <c r="W75" s="45"/>
    </row>
  </sheetData>
  <autoFilter ref="A4:AE73"/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02"/>
  <sheetViews>
    <sheetView showGridLines="0" tabSelected="1" zoomScaleNormal="100" zoomScaleSheetLayoutView="80" workbookViewId="0">
      <selection activeCell="A95" sqref="A95:XFD95"/>
    </sheetView>
  </sheetViews>
  <sheetFormatPr baseColWidth="10" defaultColWidth="11.42578125" defaultRowHeight="15" x14ac:dyDescent="0.25"/>
  <cols>
    <col min="1" max="1" width="3.28515625" style="4" customWidth="1"/>
    <col min="2" max="2" width="49.7109375" style="4" customWidth="1"/>
    <col min="3" max="3" width="35.42578125" style="4" customWidth="1"/>
    <col min="4" max="4" width="31.7109375" style="4" customWidth="1"/>
    <col min="5" max="5" width="12" style="4" bestFit="1" customWidth="1"/>
    <col min="6" max="6" width="27.85546875" style="4" customWidth="1"/>
    <col min="7" max="7" width="12.28515625" style="4" customWidth="1"/>
    <col min="8" max="8" width="3.5703125" style="4" customWidth="1"/>
    <col min="9" max="9" width="11.42578125" style="4"/>
    <col min="10" max="10" width="40.28515625" style="4" customWidth="1"/>
    <col min="11" max="11" width="21.28515625" style="4" customWidth="1"/>
    <col min="12" max="12" width="18.28515625" style="4" customWidth="1"/>
    <col min="13" max="13" width="11.42578125" style="4"/>
    <col min="14" max="14" width="17.28515625" style="4" customWidth="1"/>
    <col min="15" max="16384" width="11.42578125" style="4"/>
  </cols>
  <sheetData>
    <row r="1" spans="2:27" x14ac:dyDescent="0.25"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2:27" x14ac:dyDescent="0.25"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2:27" x14ac:dyDescent="0.25"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2:27" x14ac:dyDescent="0.25"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2:27" x14ac:dyDescent="0.25"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2:27" x14ac:dyDescent="0.25"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2:27" x14ac:dyDescent="0.25"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2:27" ht="20.25" x14ac:dyDescent="0.25">
      <c r="C8" s="64" t="s">
        <v>211</v>
      </c>
      <c r="D8" s="64"/>
      <c r="E8" s="64"/>
      <c r="F8" s="64"/>
      <c r="G8" s="64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2:27" x14ac:dyDescent="0.25"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2:27" x14ac:dyDescent="0.25"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2:27" x14ac:dyDescent="0.25"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2:27" s="16" customFormat="1" ht="30.75" customHeight="1" x14ac:dyDescent="0.25">
      <c r="B12" s="68" t="s">
        <v>148</v>
      </c>
      <c r="C12" s="68"/>
      <c r="D12" s="68"/>
      <c r="E12" s="68"/>
      <c r="F12" s="68"/>
      <c r="G12" s="68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2:27" ht="9.75" customHeight="1" x14ac:dyDescent="0.25">
      <c r="B13" s="18"/>
      <c r="C13" s="18"/>
      <c r="D13" s="18"/>
      <c r="E13" s="18"/>
      <c r="F13" s="18"/>
      <c r="G13" s="18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2:27" s="19" customFormat="1" x14ac:dyDescent="0.25">
      <c r="B14" s="1" t="s">
        <v>149</v>
      </c>
      <c r="C14" s="1" t="s">
        <v>150</v>
      </c>
      <c r="D14" s="1" t="s">
        <v>151</v>
      </c>
      <c r="E14" s="1" t="s">
        <v>152</v>
      </c>
      <c r="F14" s="1" t="s">
        <v>153</v>
      </c>
      <c r="G14" s="1" t="s">
        <v>152</v>
      </c>
      <c r="J14" s="15"/>
      <c r="K14" s="15"/>
      <c r="L14" s="15"/>
      <c r="M14" s="15"/>
      <c r="N14" s="15"/>
      <c r="O14" s="15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2:27" ht="6" customHeight="1" x14ac:dyDescent="0.25">
      <c r="B15" s="21"/>
      <c r="C15" s="21"/>
      <c r="D15" s="21"/>
      <c r="E15" s="21"/>
      <c r="F15" s="21"/>
      <c r="G15" s="21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2:27" s="25" customFormat="1" ht="18" x14ac:dyDescent="0.25">
      <c r="B16" s="22" t="s">
        <v>154</v>
      </c>
      <c r="C16" s="23">
        <f>+SUM(C17:C21)</f>
        <v>430699467912.77997</v>
      </c>
      <c r="D16" s="23">
        <f>+SUM(D17:D21)</f>
        <v>361358884448.18005</v>
      </c>
      <c r="E16" s="24">
        <f>+D16/C16</f>
        <v>0.83900471528178922</v>
      </c>
      <c r="F16" s="23">
        <f>+SUM(F17:F21)</f>
        <v>320342696568.44995</v>
      </c>
      <c r="G16" s="24">
        <f>+F16/C16</f>
        <v>0.74377314214217205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2:27" ht="18" customHeight="1" x14ac:dyDescent="0.25">
      <c r="B17" s="3" t="s">
        <v>155</v>
      </c>
      <c r="C17" s="7">
        <f>+C34+C66+C96</f>
        <v>528770632.82999998</v>
      </c>
      <c r="D17" s="7">
        <f>+D34+D66+D96</f>
        <v>528681424.82999998</v>
      </c>
      <c r="E17" s="9">
        <f t="shared" ref="E17:E21" si="0">+D17/C17</f>
        <v>0.99983129168970186</v>
      </c>
      <c r="F17" s="7">
        <f>+F34+F66+F96</f>
        <v>528681424.82999998</v>
      </c>
      <c r="G17" s="9">
        <f t="shared" ref="G17:G21" si="1">+F17/C17</f>
        <v>0.99983129168970186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2:27" ht="18" customHeight="1" x14ac:dyDescent="0.25">
      <c r="B18" s="3" t="s">
        <v>156</v>
      </c>
      <c r="C18" s="7">
        <f>+C35+C51+C67+C83+C97</f>
        <v>72858836286.330002</v>
      </c>
      <c r="D18" s="7">
        <f>+D35+D51+D67+D83+D97</f>
        <v>53447571718.349998</v>
      </c>
      <c r="E18" s="9">
        <f t="shared" si="0"/>
        <v>0.73357707098566427</v>
      </c>
      <c r="F18" s="7">
        <f>+F35+F51+F67+F83+F97</f>
        <v>53101384505.559998</v>
      </c>
      <c r="G18" s="9">
        <f t="shared" si="1"/>
        <v>0.72882559222982046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2:27" ht="18" customHeight="1" x14ac:dyDescent="0.25">
      <c r="B19" s="3" t="s">
        <v>157</v>
      </c>
      <c r="C19" s="7">
        <f>+C36+C52+C68+C84+C98</f>
        <v>357025590241.16998</v>
      </c>
      <c r="D19" s="7">
        <f>+D36+D52+D68+D84+D98</f>
        <v>307136384430.55005</v>
      </c>
      <c r="E19" s="9">
        <f>+D19/C19</f>
        <v>0.86026434190075873</v>
      </c>
      <c r="F19" s="7">
        <f>+F36+F52+F68+F84+F98</f>
        <v>266535263660.05997</v>
      </c>
      <c r="G19" s="9">
        <f>+F19/C19</f>
        <v>0.746543863928678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2:27" ht="24.95" customHeight="1" x14ac:dyDescent="0.25">
      <c r="B20" s="3" t="s">
        <v>158</v>
      </c>
      <c r="C20" s="7">
        <f>+C69</f>
        <v>282332057.44999999</v>
      </c>
      <c r="D20" s="7">
        <f>+D69</f>
        <v>242308179.44999999</v>
      </c>
      <c r="E20" s="9">
        <f t="shared" si="0"/>
        <v>0.85823828026653304</v>
      </c>
      <c r="F20" s="7">
        <f>+F69</f>
        <v>173428283</v>
      </c>
      <c r="G20" s="9">
        <f t="shared" si="1"/>
        <v>0.61427060237647135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2:27" ht="24.95" customHeight="1" x14ac:dyDescent="0.25">
      <c r="B21" s="3" t="s">
        <v>159</v>
      </c>
      <c r="C21" s="7">
        <f>+C70</f>
        <v>3938695</v>
      </c>
      <c r="D21" s="7">
        <f>+D70</f>
        <v>3938695</v>
      </c>
      <c r="E21" s="9">
        <f t="shared" si="0"/>
        <v>1</v>
      </c>
      <c r="F21" s="7">
        <f>+F70</f>
        <v>3938695</v>
      </c>
      <c r="G21" s="9">
        <f t="shared" si="1"/>
        <v>1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2:27" s="25" customFormat="1" ht="18" x14ac:dyDescent="0.25">
      <c r="B22" s="22" t="s">
        <v>160</v>
      </c>
      <c r="C22" s="23">
        <f>+C37+C53+C71+C85+C99</f>
        <v>339833781414.96002</v>
      </c>
      <c r="D22" s="23">
        <f>+D37+D53+D71+D85+D99</f>
        <v>160737160619.32999</v>
      </c>
      <c r="E22" s="24">
        <f>+D22/C22</f>
        <v>0.47298758807930003</v>
      </c>
      <c r="F22" s="23">
        <f>+F37+F53+F71+F85+F99</f>
        <v>121564089754.98001</v>
      </c>
      <c r="G22" s="24">
        <f>+F22/C22</f>
        <v>0.35771632016342142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2:27" ht="6" customHeight="1" x14ac:dyDescent="0.25">
      <c r="B23" s="21"/>
      <c r="C23" s="21"/>
      <c r="D23" s="21"/>
      <c r="E23" s="26"/>
      <c r="F23" s="21"/>
      <c r="G23" s="26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27" s="25" customFormat="1" ht="24.95" customHeight="1" x14ac:dyDescent="0.25">
      <c r="B24" s="27" t="s">
        <v>161</v>
      </c>
      <c r="C24" s="28">
        <f>+C22+C16</f>
        <v>770533249327.73999</v>
      </c>
      <c r="D24" s="28">
        <f>+D22+D16</f>
        <v>522096045067.51001</v>
      </c>
      <c r="E24" s="29">
        <f>+D24/C24</f>
        <v>0.67757756790251211</v>
      </c>
      <c r="F24" s="28">
        <f>+F22+F16</f>
        <v>441906786323.42993</v>
      </c>
      <c r="G24" s="29">
        <f>+F24/C24</f>
        <v>0.57350774507002289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2:27" x14ac:dyDescent="0.25">
      <c r="C25" s="30"/>
      <c r="D25" s="30"/>
      <c r="F25" s="30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2:27" x14ac:dyDescent="0.25"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2:27" ht="26.25" customHeight="1" x14ac:dyDescent="0.25">
      <c r="B27" s="65" t="s">
        <v>162</v>
      </c>
      <c r="C27" s="64" t="s">
        <v>211</v>
      </c>
      <c r="D27" s="64"/>
      <c r="E27" s="64"/>
      <c r="F27" s="64"/>
      <c r="G27" s="64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2:27" ht="15" customHeight="1" x14ac:dyDescent="0.25">
      <c r="B28" s="65"/>
      <c r="C28" s="64"/>
      <c r="D28" s="64"/>
      <c r="E28" s="64"/>
      <c r="F28" s="64"/>
      <c r="G28" s="64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2:27" x14ac:dyDescent="0.25">
      <c r="B29" s="6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2:27" x14ac:dyDescent="0.25"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2:27" x14ac:dyDescent="0.25">
      <c r="B31" s="1" t="s">
        <v>149</v>
      </c>
      <c r="C31" s="1" t="s">
        <v>150</v>
      </c>
      <c r="D31" s="1" t="s">
        <v>151</v>
      </c>
      <c r="E31" s="1" t="s">
        <v>152</v>
      </c>
      <c r="F31" s="1" t="s">
        <v>153</v>
      </c>
      <c r="G31" s="1" t="s">
        <v>152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2:27" ht="6" customHeight="1" x14ac:dyDescent="0.25">
      <c r="B32" s="31"/>
      <c r="C32" s="31"/>
      <c r="D32" s="31"/>
      <c r="E32" s="31"/>
      <c r="F32" s="31"/>
      <c r="G32" s="31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2:27" ht="18" x14ac:dyDescent="0.25">
      <c r="B33" s="32" t="s">
        <v>154</v>
      </c>
      <c r="C33" s="5">
        <f>+C34+C35+C36</f>
        <v>10032116216.9</v>
      </c>
      <c r="D33" s="5">
        <f>+D34+D35+D36</f>
        <v>7734592948.7600002</v>
      </c>
      <c r="E33" s="33">
        <f>+D33/C33</f>
        <v>0.77098318854504344</v>
      </c>
      <c r="F33" s="5">
        <f>+F34+F35+F36</f>
        <v>7734592948.7600002</v>
      </c>
      <c r="G33" s="33">
        <f>+F33/C33</f>
        <v>0.77098318854504344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2:27" ht="16.5" x14ac:dyDescent="0.25">
      <c r="B34" s="3" t="s">
        <v>155</v>
      </c>
      <c r="C34" s="8">
        <f>SUM(REP_EPG034_EjecucionPresupu!S5:S6)</f>
        <v>61900952</v>
      </c>
      <c r="D34" s="8">
        <f>SUM(REP_EPG034_EjecucionPresupu!T5:T6)</f>
        <v>61900952</v>
      </c>
      <c r="E34" s="10">
        <f>IFERROR(D34/C34,0)</f>
        <v>1</v>
      </c>
      <c r="F34" s="8">
        <f>SUM(REP_EPG034_EjecucionPresupu!V5:V6)</f>
        <v>61900952</v>
      </c>
      <c r="G34" s="10">
        <f>IFERROR(F34/C34,0)</f>
        <v>1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2:27" ht="18" customHeight="1" x14ac:dyDescent="0.25">
      <c r="B35" s="3" t="s">
        <v>156</v>
      </c>
      <c r="C35" s="8">
        <f>SUM(REP_EPG034_EjecucionPresupu!S7:S9)</f>
        <v>1734084515.9000001</v>
      </c>
      <c r="D35" s="8">
        <f>SUM(REP_EPG034_EjecucionPresupu!T7:T9)</f>
        <v>1405351762.76</v>
      </c>
      <c r="E35" s="10">
        <f>+D35/C35</f>
        <v>0.81042864397564507</v>
      </c>
      <c r="F35" s="8">
        <f>SUM(REP_EPG034_EjecucionPresupu!V7:V9)</f>
        <v>1405351762.76</v>
      </c>
      <c r="G35" s="10">
        <f>+F35/C35</f>
        <v>0.81042864397564507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2:27" ht="18" customHeight="1" x14ac:dyDescent="0.25">
      <c r="B36" s="3" t="s">
        <v>157</v>
      </c>
      <c r="C36" s="8">
        <f>SUM(REP_EPG034_EjecucionPresupu!S10:S12)</f>
        <v>8236130749</v>
      </c>
      <c r="D36" s="8">
        <f>SUM(REP_EPG034_EjecucionPresupu!T10:T12)</f>
        <v>6267340234</v>
      </c>
      <c r="E36" s="10">
        <f>+D36/C36</f>
        <v>0.76095686494061021</v>
      </c>
      <c r="F36" s="8">
        <f>SUM(REP_EPG034_EjecucionPresupu!V10:V12)</f>
        <v>6267340234</v>
      </c>
      <c r="G36" s="10">
        <f>+F36/C36</f>
        <v>0.76095686494061021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2:27" ht="18" x14ac:dyDescent="0.25">
      <c r="B37" s="32" t="s">
        <v>160</v>
      </c>
      <c r="C37" s="34">
        <f>SUM(REP_EPG034_EjecucionPresupu!S13:S30)</f>
        <v>21528862272.119999</v>
      </c>
      <c r="D37" s="34">
        <f>SUM(REP_EPG034_EjecucionPresupu!T13:T30)</f>
        <v>19318628554.400002</v>
      </c>
      <c r="E37" s="33">
        <f>+D37/C37</f>
        <v>0.89733625076034496</v>
      </c>
      <c r="F37" s="34">
        <f>SUM(REP_EPG034_EjecucionPresupu!V13:V30)</f>
        <v>19318628554.400002</v>
      </c>
      <c r="G37" s="33">
        <f>+F37/C37</f>
        <v>0.89733625076034496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2:27" ht="6" customHeight="1" x14ac:dyDescent="0.25">
      <c r="B38" s="31"/>
      <c r="C38" s="31"/>
      <c r="D38" s="8"/>
      <c r="E38" s="35"/>
      <c r="F38" s="8"/>
      <c r="G38" s="3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2:27" ht="24.95" customHeight="1" x14ac:dyDescent="0.25">
      <c r="B39" s="36" t="s">
        <v>161</v>
      </c>
      <c r="C39" s="37">
        <f>+C37+C33</f>
        <v>31560978489.019997</v>
      </c>
      <c r="D39" s="37">
        <f>+D37+D33</f>
        <v>27053221503.160004</v>
      </c>
      <c r="E39" s="38">
        <f>+D39/C39</f>
        <v>0.85717309153047228</v>
      </c>
      <c r="F39" s="37">
        <f>+F37+F33</f>
        <v>27053221503.160004</v>
      </c>
      <c r="G39" s="38">
        <f>+F39/C39</f>
        <v>0.85717309153047228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2:27" x14ac:dyDescent="0.25"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2:27" x14ac:dyDescent="0.25"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2:27" x14ac:dyDescent="0.25"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2:27" ht="20.25" customHeight="1" x14ac:dyDescent="0.25">
      <c r="C43" s="64" t="s">
        <v>211</v>
      </c>
      <c r="D43" s="64"/>
      <c r="E43" s="64"/>
      <c r="F43" s="64"/>
      <c r="G43" s="64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2:27" ht="15" customHeight="1" x14ac:dyDescent="0.25">
      <c r="C44" s="64"/>
      <c r="D44" s="64"/>
      <c r="E44" s="64"/>
      <c r="F44" s="64"/>
      <c r="G44" s="64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2:27" x14ac:dyDescent="0.25"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2:27" x14ac:dyDescent="0.25"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2:27" ht="16.5" x14ac:dyDescent="0.25">
      <c r="B47" s="18"/>
      <c r="C47" s="18"/>
      <c r="D47" s="18"/>
      <c r="E47" s="18"/>
      <c r="F47" s="18"/>
      <c r="G47" s="18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2:27" ht="21" customHeight="1" x14ac:dyDescent="0.25">
      <c r="B48" s="2" t="s">
        <v>149</v>
      </c>
      <c r="C48" s="2" t="s">
        <v>150</v>
      </c>
      <c r="D48" s="2" t="s">
        <v>151</v>
      </c>
      <c r="E48" s="2" t="s">
        <v>163</v>
      </c>
      <c r="F48" s="2" t="s">
        <v>153</v>
      </c>
      <c r="G48" s="2" t="s">
        <v>163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2:27" ht="6" customHeight="1" x14ac:dyDescent="0.25">
      <c r="B49" s="21"/>
      <c r="C49" s="21"/>
      <c r="D49" s="21"/>
      <c r="E49" s="21"/>
      <c r="F49" s="21"/>
      <c r="G49" s="21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2:27" ht="18" x14ac:dyDescent="0.25">
      <c r="B50" s="22" t="s">
        <v>154</v>
      </c>
      <c r="C50" s="6">
        <f>SUM(C51:C52)</f>
        <v>10860491846.540001</v>
      </c>
      <c r="D50" s="6">
        <f>SUM(D51:D52)</f>
        <v>4101596082.0100002</v>
      </c>
      <c r="E50" s="24">
        <f>+D50/C50</f>
        <v>0.37766209302175485</v>
      </c>
      <c r="F50" s="6">
        <f>SUM(F51:F52)</f>
        <v>4101596082.0100002</v>
      </c>
      <c r="G50" s="24">
        <f>+F50/C50</f>
        <v>0.37766209302175485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2:27" ht="18" customHeight="1" x14ac:dyDescent="0.25">
      <c r="B51" s="3" t="s">
        <v>156</v>
      </c>
      <c r="C51" s="7">
        <f>SUM(REP_EPG034_EjecucionPresupu!S31:S32)</f>
        <v>5691940854.54</v>
      </c>
      <c r="D51" s="7">
        <f>SUM(REP_EPG034_EjecucionPresupu!T31:T32)</f>
        <v>3809559610.0100002</v>
      </c>
      <c r="E51" s="9">
        <f>+D51/C51</f>
        <v>0.66929009056224176</v>
      </c>
      <c r="F51" s="7">
        <f>SUM(REP_EPG034_EjecucionPresupu!V31:V32)</f>
        <v>3809559610.0100002</v>
      </c>
      <c r="G51" s="9">
        <f>+F51/C51</f>
        <v>0.66929009056224176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2:27" s="44" customFormat="1" ht="18" customHeight="1" x14ac:dyDescent="0.25">
      <c r="B52" s="3" t="s">
        <v>157</v>
      </c>
      <c r="C52" s="8">
        <f>SUM(REP_EPG034_EjecucionPresupu!S33:S33)</f>
        <v>5168550992</v>
      </c>
      <c r="D52" s="8">
        <f>SUM(REP_EPG034_EjecucionPresupu!T33:T33)</f>
        <v>292036472</v>
      </c>
      <c r="E52" s="10">
        <f>+D52/C52</f>
        <v>5.6502581178365201E-2</v>
      </c>
      <c r="F52" s="8">
        <f>SUM(REP_EPG034_EjecucionPresupu!V33:V33)</f>
        <v>292036472</v>
      </c>
      <c r="G52" s="10">
        <f>+F52/C52</f>
        <v>5.6502581178365201E-2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2:27" ht="18" x14ac:dyDescent="0.25">
      <c r="B53" s="22" t="s">
        <v>160</v>
      </c>
      <c r="C53" s="23">
        <f>SUM(REP_EPG034_EjecucionPresupu!S34:S43)</f>
        <v>36057855030.290001</v>
      </c>
      <c r="D53" s="23">
        <f>SUM(REP_EPG034_EjecucionPresupu!T34:T43)</f>
        <v>21755324877.360001</v>
      </c>
      <c r="E53" s="24">
        <f>+D53/C53</f>
        <v>0.60334495379951691</v>
      </c>
      <c r="F53" s="23">
        <f>SUM(REP_EPG034_EjecucionPresupu!V34:V43)</f>
        <v>20724144663.549999</v>
      </c>
      <c r="G53" s="24">
        <f>+F53/C53</f>
        <v>0.57474701826109487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2:27" ht="6" customHeight="1" x14ac:dyDescent="0.25">
      <c r="B54" s="21"/>
      <c r="C54" s="21"/>
      <c r="D54" s="21"/>
      <c r="E54" s="26"/>
      <c r="F54" s="21"/>
      <c r="G54" s="26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2:27" ht="18" x14ac:dyDescent="0.25">
      <c r="B55" s="27" t="s">
        <v>161</v>
      </c>
      <c r="C55" s="28">
        <f>+C50+C53</f>
        <v>46918346876.830002</v>
      </c>
      <c r="D55" s="28">
        <f>+D53+D50</f>
        <v>25856920959.370003</v>
      </c>
      <c r="E55" s="29">
        <f>+D55/C55</f>
        <v>0.55110468890239395</v>
      </c>
      <c r="F55" s="28">
        <f>+F53+F50</f>
        <v>24825740745.559998</v>
      </c>
      <c r="G55" s="29">
        <f>+F55/C55</f>
        <v>0.52912650163767505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2:27" ht="6" customHeight="1" x14ac:dyDescent="0.25"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2:27" ht="10.15" customHeight="1" x14ac:dyDescent="0.25"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2:27" ht="10.15" customHeight="1" x14ac:dyDescent="0.25"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2:27" x14ac:dyDescent="0.25">
      <c r="B59" s="39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2:27" ht="20.25" x14ac:dyDescent="0.25">
      <c r="C60" s="64" t="s">
        <v>211</v>
      </c>
      <c r="D60" s="64"/>
      <c r="E60" s="64"/>
      <c r="F60" s="64"/>
      <c r="G60" s="64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2:27" x14ac:dyDescent="0.25"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2:27" x14ac:dyDescent="0.25"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2:27" x14ac:dyDescent="0.25">
      <c r="B63" s="1" t="s">
        <v>149</v>
      </c>
      <c r="C63" s="1" t="s">
        <v>150</v>
      </c>
      <c r="D63" s="1" t="s">
        <v>151</v>
      </c>
      <c r="E63" s="1" t="s">
        <v>152</v>
      </c>
      <c r="F63" s="1" t="s">
        <v>153</v>
      </c>
      <c r="G63" s="1" t="s">
        <v>152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2:27" ht="6" customHeight="1" x14ac:dyDescent="0.25">
      <c r="B64" s="31"/>
      <c r="C64" s="31"/>
      <c r="D64" s="31"/>
      <c r="E64" s="31"/>
      <c r="F64" s="31"/>
      <c r="G64" s="31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2:27" ht="18" x14ac:dyDescent="0.25">
      <c r="B65" s="32" t="s">
        <v>154</v>
      </c>
      <c r="C65" s="5">
        <f>+C66+C67+C68+C69+C70</f>
        <v>38596948844.889999</v>
      </c>
      <c r="D65" s="5">
        <f>+D66+D67+D68+D69+D70</f>
        <v>36879277601.709999</v>
      </c>
      <c r="E65" s="33">
        <f t="shared" ref="E65:E71" si="2">+D65/C65</f>
        <v>0.95549722725278552</v>
      </c>
      <c r="F65" s="5">
        <f>+F66+F67+F68+F69+F70</f>
        <v>36724379819.260002</v>
      </c>
      <c r="G65" s="33">
        <f t="shared" ref="G65:G71" si="3">+F65/C65</f>
        <v>0.95148401410807593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2:27" ht="18" customHeight="1" x14ac:dyDescent="0.25">
      <c r="B66" s="3" t="s">
        <v>155</v>
      </c>
      <c r="C66" s="8">
        <f>SUM(REP_EPG034_EjecucionPresupu!S44:S46)</f>
        <v>466780472.82999998</v>
      </c>
      <c r="D66" s="8">
        <f>SUM(REP_EPG034_EjecucionPresupu!T44:T46)</f>
        <v>466780472.82999998</v>
      </c>
      <c r="E66" s="11">
        <f t="shared" si="2"/>
        <v>1</v>
      </c>
      <c r="F66" s="8">
        <f>SUM(REP_EPG034_EjecucionPresupu!V44:V46)</f>
        <v>466780472.82999998</v>
      </c>
      <c r="G66" s="11">
        <f t="shared" si="3"/>
        <v>1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2:27" ht="18" customHeight="1" x14ac:dyDescent="0.25">
      <c r="B67" s="3" t="s">
        <v>156</v>
      </c>
      <c r="C67" s="8">
        <f>SUM(REP_EPG034_EjecucionPresupu!S47:S48)</f>
        <v>23462814399.669998</v>
      </c>
      <c r="D67" s="8">
        <f>SUM(REP_EPG034_EjecucionPresupu!T47:T48)</f>
        <v>23146176398.32</v>
      </c>
      <c r="E67" s="11">
        <f t="shared" si="2"/>
        <v>0.98650468797321889</v>
      </c>
      <c r="F67" s="8">
        <f>SUM(REP_EPG034_EjecucionPresupu!V47:V48)</f>
        <v>23134808339.32</v>
      </c>
      <c r="G67" s="11">
        <f t="shared" si="3"/>
        <v>0.98602017410346932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2:27" ht="18" customHeight="1" x14ac:dyDescent="0.25">
      <c r="B68" s="3" t="s">
        <v>157</v>
      </c>
      <c r="C68" s="8">
        <f>SUM(REP_EPG034_EjecucionPresupu!S49:S53)</f>
        <v>14381083219.939999</v>
      </c>
      <c r="D68" s="8">
        <f>SUM(REP_EPG034_EjecucionPresupu!T49:T53)</f>
        <v>13020073856.110001</v>
      </c>
      <c r="E68" s="11">
        <f t="shared" si="2"/>
        <v>0.90536113705656751</v>
      </c>
      <c r="F68" s="8">
        <f>SUM(REP_EPG034_EjecucionPresupu!V49:V53)</f>
        <v>12945424029.110001</v>
      </c>
      <c r="G68" s="11">
        <f t="shared" si="3"/>
        <v>0.90017030227323946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2:27" ht="24.95" customHeight="1" x14ac:dyDescent="0.25">
      <c r="B69" s="3" t="s">
        <v>158</v>
      </c>
      <c r="C69" s="12">
        <f>SUM(REP_EPG034_EjecucionPresupu!S54:S54)</f>
        <v>282332057.44999999</v>
      </c>
      <c r="D69" s="12">
        <f>SUM(REP_EPG034_EjecucionPresupu!T54:T54)</f>
        <v>242308179.44999999</v>
      </c>
      <c r="E69" s="11">
        <f t="shared" si="2"/>
        <v>0.85823828026653304</v>
      </c>
      <c r="F69" s="12">
        <f>SUM(REP_EPG034_EjecucionPresupu!V54:V54)</f>
        <v>173428283</v>
      </c>
      <c r="G69" s="11">
        <f t="shared" si="3"/>
        <v>0.61427060237647135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2:27" ht="23.45" customHeight="1" x14ac:dyDescent="0.25">
      <c r="B70" s="3" t="s">
        <v>159</v>
      </c>
      <c r="C70" s="12">
        <f>SUM(REP_EPG034_EjecucionPresupu!S55:S56)</f>
        <v>3938695</v>
      </c>
      <c r="D70" s="12">
        <f>SUM(REP_EPG034_EjecucionPresupu!T55:T56)</f>
        <v>3938695</v>
      </c>
      <c r="E70" s="11">
        <f t="shared" ref="E70" si="4">+D70/C70</f>
        <v>1</v>
      </c>
      <c r="F70" s="12">
        <f>SUM(REP_EPG034_EjecucionPresupu!V55:V56)</f>
        <v>3938695</v>
      </c>
      <c r="G70" s="11">
        <f t="shared" ref="G70" si="5">+F70/C70</f>
        <v>1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2:27" ht="18" x14ac:dyDescent="0.25">
      <c r="B71" s="32" t="s">
        <v>160</v>
      </c>
      <c r="C71" s="34">
        <f>SUM(REP_EPG034_EjecucionPresupu!S57:S57)</f>
        <v>528057500</v>
      </c>
      <c r="D71" s="34">
        <f>SUM(REP_EPG034_EjecucionPresupu!T57:T57)</f>
        <v>438084500</v>
      </c>
      <c r="E71" s="33">
        <f t="shared" si="2"/>
        <v>0.82961514607784193</v>
      </c>
      <c r="F71" s="34">
        <f>SUM(REP_EPG034_EjecucionPresupu!V57:V57)</f>
        <v>438084500</v>
      </c>
      <c r="G71" s="33">
        <f t="shared" si="3"/>
        <v>0.82961514607784193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2:27" ht="6" customHeight="1" x14ac:dyDescent="0.25">
      <c r="B72" s="31"/>
      <c r="C72" s="31"/>
      <c r="D72" s="8"/>
      <c r="E72" s="35"/>
      <c r="F72" s="8"/>
      <c r="G72" s="3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2:27" ht="18" x14ac:dyDescent="0.25">
      <c r="B73" s="36" t="s">
        <v>161</v>
      </c>
      <c r="C73" s="37">
        <f>+C71+C65</f>
        <v>39125006344.889999</v>
      </c>
      <c r="D73" s="37">
        <f>+D71+D65</f>
        <v>37317362101.709999</v>
      </c>
      <c r="E73" s="38">
        <f>+D73/C73</f>
        <v>0.95379823769878846</v>
      </c>
      <c r="F73" s="37">
        <f>+F71+F65</f>
        <v>37162464319.260002</v>
      </c>
      <c r="G73" s="38">
        <f>+F73/C73</f>
        <v>0.94983918958811064</v>
      </c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2:27" s="52" customFormat="1" x14ac:dyDescent="0.25"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2:27" x14ac:dyDescent="0.25"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2:27" ht="19.5" x14ac:dyDescent="0.25">
      <c r="D76" s="67"/>
      <c r="E76" s="67"/>
      <c r="F76" s="67"/>
      <c r="G76" s="67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2:27" ht="20.25" x14ac:dyDescent="0.25">
      <c r="C77" s="64" t="s">
        <v>211</v>
      </c>
      <c r="D77" s="64"/>
      <c r="E77" s="64"/>
      <c r="F77" s="64"/>
      <c r="G77" s="64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2:27" ht="5.45" customHeight="1" x14ac:dyDescent="0.25">
      <c r="D78" s="66"/>
      <c r="E78" s="66"/>
      <c r="F78" s="66"/>
      <c r="G78" s="66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2:27" x14ac:dyDescent="0.25"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2:27" x14ac:dyDescent="0.25">
      <c r="B80" s="2" t="s">
        <v>149</v>
      </c>
      <c r="C80" s="2" t="s">
        <v>150</v>
      </c>
      <c r="D80" s="2" t="s">
        <v>151</v>
      </c>
      <c r="E80" s="2" t="s">
        <v>163</v>
      </c>
      <c r="F80" s="2" t="s">
        <v>153</v>
      </c>
      <c r="G80" s="2" t="s">
        <v>163</v>
      </c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2:27" ht="6" customHeight="1" x14ac:dyDescent="0.25">
      <c r="B81" s="21"/>
      <c r="C81" s="21"/>
      <c r="D81" s="21"/>
      <c r="E81" s="21"/>
      <c r="F81" s="21"/>
      <c r="G81" s="21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2:27" ht="18" x14ac:dyDescent="0.25">
      <c r="B82" s="22" t="s">
        <v>154</v>
      </c>
      <c r="C82" s="6">
        <f>SUM(C83:C84)</f>
        <v>42494242146.970001</v>
      </c>
      <c r="D82" s="6">
        <f>SUM(D83:D84)</f>
        <v>39083731078.270004</v>
      </c>
      <c r="E82" s="24">
        <f>+D82/C82</f>
        <v>0.91974180744524281</v>
      </c>
      <c r="F82" s="6">
        <f>SUM(F83:F84)</f>
        <v>25532464038.27</v>
      </c>
      <c r="G82" s="24">
        <f>+F82/C82</f>
        <v>0.60084526157599827</v>
      </c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2:27" ht="18" customHeight="1" x14ac:dyDescent="0.25">
      <c r="B83" s="3" t="s">
        <v>156</v>
      </c>
      <c r="C83" s="13">
        <f>SUM(REP_EPG034_EjecucionPresupu!S58:S58)</f>
        <v>2171544044.4099998</v>
      </c>
      <c r="D83" s="13">
        <f>SUM(REP_EPG034_EjecucionPresupu!T58:T58)</f>
        <v>1543516479.98</v>
      </c>
      <c r="E83" s="9">
        <f>+D83/C83</f>
        <v>0.71079215913364879</v>
      </c>
      <c r="F83" s="13">
        <f>SUM(REP_EPG034_EjecucionPresupu!V58:V58)</f>
        <v>1543516479.98</v>
      </c>
      <c r="G83" s="9">
        <f>+F83/C83</f>
        <v>0.71079215913364879</v>
      </c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2:27" ht="18" customHeight="1" x14ac:dyDescent="0.25">
      <c r="B84" s="3" t="s">
        <v>157</v>
      </c>
      <c r="C84" s="7">
        <f>SUM(REP_EPG034_EjecucionPresupu!S59:S60)</f>
        <v>40322698102.559998</v>
      </c>
      <c r="D84" s="7">
        <f>SUM(REP_EPG034_EjecucionPresupu!T59:T60)</f>
        <v>37540214598.290001</v>
      </c>
      <c r="E84" s="9">
        <f>+D84/C84</f>
        <v>0.93099461010290518</v>
      </c>
      <c r="F84" s="7">
        <f>SUM(REP_EPG034_EjecucionPresupu!V59:V60)</f>
        <v>23988947558.290001</v>
      </c>
      <c r="G84" s="9">
        <f>+F84/C84</f>
        <v>0.59492416646511548</v>
      </c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2:27" ht="23.45" customHeight="1" x14ac:dyDescent="0.25">
      <c r="B85" s="32" t="s">
        <v>160</v>
      </c>
      <c r="C85" s="34">
        <f>SUM(REP_EPG034_EjecucionPresupu!S61:S61)</f>
        <v>1338656775.5799999</v>
      </c>
      <c r="D85" s="34">
        <f>SUM(REP_EPG034_EjecucionPresupu!T61:T61)</f>
        <v>586593137.99000001</v>
      </c>
      <c r="E85" s="33">
        <f t="shared" ref="E85" si="6">+D85/C85</f>
        <v>0.43819532287194884</v>
      </c>
      <c r="F85" s="34">
        <f>SUM(REP_EPG034_EjecucionPresupu!V61:V61)</f>
        <v>586593137.99000001</v>
      </c>
      <c r="G85" s="33">
        <f>+F85/C85</f>
        <v>0.43819532287194884</v>
      </c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2:27" ht="7.15" customHeight="1" x14ac:dyDescent="0.25">
      <c r="B86" s="21"/>
      <c r="C86" s="21"/>
      <c r="D86" s="21"/>
      <c r="E86" s="26"/>
      <c r="F86" s="21"/>
      <c r="G86" s="26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2:27" ht="18" x14ac:dyDescent="0.25">
      <c r="B87" s="27" t="s">
        <v>161</v>
      </c>
      <c r="C87" s="28">
        <f>C82+C85</f>
        <v>43832898922.550003</v>
      </c>
      <c r="D87" s="28">
        <f>D82+D85</f>
        <v>39670324216.260002</v>
      </c>
      <c r="E87" s="29">
        <f>+D87/C87</f>
        <v>0.90503537733963224</v>
      </c>
      <c r="F87" s="28">
        <f>F82+F85</f>
        <v>26119057176.260002</v>
      </c>
      <c r="G87" s="29">
        <f>+F87/C87</f>
        <v>0.59587793229032704</v>
      </c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2:27" ht="24" customHeight="1" x14ac:dyDescent="0.25">
      <c r="B88" s="40"/>
      <c r="C88" s="41"/>
      <c r="D88" s="41"/>
      <c r="E88" s="42"/>
      <c r="F88" s="41"/>
      <c r="G88" s="42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2:27" ht="19.5" x14ac:dyDescent="0.25">
      <c r="D89" s="67"/>
      <c r="E89" s="67"/>
      <c r="F89" s="67"/>
      <c r="G89" s="67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2:27" ht="20.25" x14ac:dyDescent="0.25">
      <c r="C90" s="64" t="s">
        <v>211</v>
      </c>
      <c r="D90" s="64"/>
      <c r="E90" s="64"/>
      <c r="F90" s="64"/>
      <c r="G90" s="64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2:27" x14ac:dyDescent="0.25"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2:27" ht="7.9" customHeight="1" x14ac:dyDescent="0.25"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2:27" x14ac:dyDescent="0.25">
      <c r="B93" s="2" t="s">
        <v>149</v>
      </c>
      <c r="C93" s="2" t="s">
        <v>150</v>
      </c>
      <c r="D93" s="2" t="s">
        <v>151</v>
      </c>
      <c r="E93" s="2" t="s">
        <v>163</v>
      </c>
      <c r="F93" s="2" t="s">
        <v>153</v>
      </c>
      <c r="G93" s="2" t="s">
        <v>163</v>
      </c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2:27" ht="6.75" customHeight="1" x14ac:dyDescent="0.25">
      <c r="B94" s="14"/>
      <c r="C94" s="14"/>
      <c r="D94" s="14"/>
      <c r="E94" s="14"/>
      <c r="F94" s="14"/>
      <c r="G94" s="14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2:27" ht="18" x14ac:dyDescent="0.25">
      <c r="B95" s="22" t="s">
        <v>154</v>
      </c>
      <c r="C95" s="6">
        <f>SUM(C96:C98)</f>
        <v>328715668857.47998</v>
      </c>
      <c r="D95" s="6">
        <f>SUM(D96:D98)</f>
        <v>273559686737.43002</v>
      </c>
      <c r="E95" s="24">
        <f t="shared" ref="E95:E100" si="7">+D95/C95</f>
        <v>0.83220762699947926</v>
      </c>
      <c r="F95" s="6">
        <f>SUM(F96:F98)</f>
        <v>246249663680.14996</v>
      </c>
      <c r="G95" s="24">
        <f t="shared" ref="G95:G100" si="8">+F95/C95</f>
        <v>0.7491266374251101</v>
      </c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2:27" s="44" customFormat="1" ht="18" customHeight="1" x14ac:dyDescent="0.25">
      <c r="B96" s="3" t="s">
        <v>155</v>
      </c>
      <c r="C96" s="8">
        <f>SUM(REP_EPG034_EjecucionPresupu!S62:S63)</f>
        <v>89208</v>
      </c>
      <c r="D96" s="8">
        <f>SUM(REP_EPG034_EjecucionPresupu!T62:T63)</f>
        <v>0</v>
      </c>
      <c r="E96" s="11">
        <f t="shared" si="7"/>
        <v>0</v>
      </c>
      <c r="F96" s="8">
        <f>SUM(REP_EPG034_EjecucionPresupu!V62:V63)</f>
        <v>0</v>
      </c>
      <c r="G96" s="11">
        <f t="shared" si="8"/>
        <v>0</v>
      </c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2:27" ht="18" customHeight="1" x14ac:dyDescent="0.25">
      <c r="B97" s="3" t="s">
        <v>156</v>
      </c>
      <c r="C97" s="8">
        <f>SUM(REP_EPG034_EjecucionPresupu!S64:S64)</f>
        <v>39798452471.809998</v>
      </c>
      <c r="D97" s="8">
        <f>SUM(REP_EPG034_EjecucionPresupu!T64:T64)</f>
        <v>23542967467.279999</v>
      </c>
      <c r="E97" s="11">
        <f t="shared" si="7"/>
        <v>0.59155484711260897</v>
      </c>
      <c r="F97" s="8">
        <f>SUM(REP_EPG034_EjecucionPresupu!V64:V64)</f>
        <v>23208148313.490002</v>
      </c>
      <c r="G97" s="11">
        <f t="shared" si="8"/>
        <v>0.58314197844573923</v>
      </c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2:27" ht="16.5" x14ac:dyDescent="0.25">
      <c r="B98" s="3" t="s">
        <v>157</v>
      </c>
      <c r="C98" s="8">
        <f>SUM(REP_EPG034_EjecucionPresupu!S65:S68)</f>
        <v>288917127177.66998</v>
      </c>
      <c r="D98" s="8">
        <f>SUM(REP_EPG034_EjecucionPresupu!T65:T68)</f>
        <v>250016719270.15002</v>
      </c>
      <c r="E98" s="11">
        <f t="shared" si="7"/>
        <v>0.86535790284389025</v>
      </c>
      <c r="F98" s="8">
        <f>SUM(REP_EPG034_EjecucionPresupu!V65:V68)</f>
        <v>223041515366.65997</v>
      </c>
      <c r="G98" s="11">
        <f t="shared" si="8"/>
        <v>0.77199132341330634</v>
      </c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2:27" ht="18" x14ac:dyDescent="0.25">
      <c r="B99" s="22" t="s">
        <v>160</v>
      </c>
      <c r="C99" s="23">
        <f>SUM(REP_EPG034_EjecucionPresupu!S69:S71)</f>
        <v>280380349836.97003</v>
      </c>
      <c r="D99" s="23">
        <f>SUM(REP_EPG034_EjecucionPresupu!T69:T71)</f>
        <v>118638529549.57999</v>
      </c>
      <c r="E99" s="24">
        <f t="shared" si="7"/>
        <v>0.42313425180674591</v>
      </c>
      <c r="F99" s="23">
        <f>SUM(REP_EPG034_EjecucionPresupu!V69:V71)</f>
        <v>80496638899.040009</v>
      </c>
      <c r="G99" s="24">
        <f t="shared" si="8"/>
        <v>0.28709800435674465</v>
      </c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2:27" ht="18" x14ac:dyDescent="0.25">
      <c r="B100" s="27" t="s">
        <v>161</v>
      </c>
      <c r="C100" s="28">
        <f>+C95+C99</f>
        <v>609096018694.44995</v>
      </c>
      <c r="D100" s="28">
        <f>+D95+D99</f>
        <v>392198216287.01001</v>
      </c>
      <c r="E100" s="29">
        <f t="shared" si="7"/>
        <v>0.64390211764584582</v>
      </c>
      <c r="F100" s="28">
        <f>+F95+F99</f>
        <v>326746302579.18994</v>
      </c>
      <c r="G100" s="29">
        <f t="shared" si="8"/>
        <v>0.53644465330695357</v>
      </c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2:27" x14ac:dyDescent="0.25"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2:27" x14ac:dyDescent="0.25">
      <c r="E102" s="43"/>
    </row>
  </sheetData>
  <mergeCells count="11">
    <mergeCell ref="C90:G90"/>
    <mergeCell ref="C8:G8"/>
    <mergeCell ref="B27:B29"/>
    <mergeCell ref="C27:G28"/>
    <mergeCell ref="D78:G78"/>
    <mergeCell ref="D89:G89"/>
    <mergeCell ref="D76:G76"/>
    <mergeCell ref="B12:G12"/>
    <mergeCell ref="C43:G44"/>
    <mergeCell ref="C60:G60"/>
    <mergeCell ref="C77:G77"/>
  </mergeCells>
  <pageMargins left="0.7" right="0.7" top="0.75" bottom="0.75" header="0.3" footer="0.3"/>
  <pageSetup paperSize="9" scale="48" orientation="portrait" r:id="rId1"/>
  <ignoredErrors>
    <ignoredError sqref="D23 E33 D102:G102 E20 E18 E17 E23 E16 E24 E19 E21:E22 E34:E37 E39 G34 E65:F65 E66:E71" formula="1"/>
    <ignoredError sqref="D72 E50 E95 E99 G95 D82:G82 D88:G88 D91:G91 E38 E72:F72" formula="1" formulaRange="1"/>
    <ignoredError sqref="C38:D38 G50 C75:G75 C72 G65 E51 G51 G71:G72 C82 C45:G49 C61:G64 C79:G79 C78 E78:G78 C54 C56:G58 C40:G42 C76 C81:G81 C88:C89 F38:G38 D54:E54 D55 F54:G54 F55 F100 C9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JCategoriaPresupuesto xmlns="ed8180cd-ac85-4e2b-8cde-da93f524e630">Reserva Presupuestal</MJCategoriaPresupuesto>
    <Anio xmlns="c0be8936-52a6-483a-8244-753b4d7ec91d">2026</Anio>
    <_dlc_DocId xmlns="81cc8fc0-8d1e-4295-8f37-5d076116407c">2TV4CCKVFCYA-94321226-222</_dlc_DocId>
    <_dlc_DocIdUrl xmlns="81cc8fc0-8d1e-4295-8f37-5d076116407c">
      <Url>https://www.minjusticia.gov.co/ministerio/_layouts/15/DocIdRedir.aspx?ID=2TV4CCKVFCYA-94321226-222</Url>
      <Description>2TV4CCKVFCYA-94321226-222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2B00B1C33AD4EA84353F89A0064FA" ma:contentTypeVersion="2" ma:contentTypeDescription="Crear nuevo documento." ma:contentTypeScope="" ma:versionID="5c2b1e08d81a064d52cf7a4b1b157c21">
  <xsd:schema xmlns:xsd="http://www.w3.org/2001/XMLSchema" xmlns:xs="http://www.w3.org/2001/XMLSchema" xmlns:p="http://schemas.microsoft.com/office/2006/metadata/properties" xmlns:ns2="c0be8936-52a6-483a-8244-753b4d7ec91d" xmlns:ns3="ed8180cd-ac85-4e2b-8cde-da93f524e630" xmlns:ns4="81cc8fc0-8d1e-4295-8f37-5d076116407c" targetNamespace="http://schemas.microsoft.com/office/2006/metadata/properties" ma:root="true" ma:fieldsID="4a8a132bfe198da40de5938ccb8c7347" ns2:_="" ns3:_="" ns4:_="">
    <xsd:import namespace="c0be8936-52a6-483a-8244-753b4d7ec91d"/>
    <xsd:import namespace="ed8180cd-ac85-4e2b-8cde-da93f524e630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2:Anio" minOccurs="0"/>
                <xsd:element ref="ns3:MJCategoriaPresupuesto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8936-52a6-483a-8244-753b4d7ec91d" elementFormDefault="qualified">
    <xsd:import namespace="http://schemas.microsoft.com/office/2006/documentManagement/types"/>
    <xsd:import namespace="http://schemas.microsoft.com/office/infopath/2007/PartnerControls"/>
    <xsd:element name="Anio" ma:index="8" nillable="true" ma:displayName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80cd-ac85-4e2b-8cde-da93f524e630" elementFormDefault="qualified">
    <xsd:import namespace="http://schemas.microsoft.com/office/2006/documentManagement/types"/>
    <xsd:import namespace="http://schemas.microsoft.com/office/infopath/2007/PartnerControls"/>
    <xsd:element name="MJCategoriaPresupuesto" ma:index="9" nillable="true" ma:displayName="Categoria" ma:default="Apropiación presupuestal" ma:format="Dropdown" ma:internalName="MJCategoriaPresupuesto">
      <xsd:simpleType>
        <xsd:restriction base="dms:Choice">
          <xsd:enumeration value="Apropiación presupuestal"/>
          <xsd:enumeration value="Informes de ejecución presupuestal"/>
          <xsd:enumeration value="Ejecución Presupuestal"/>
          <xsd:enumeration value="Reserva Presupues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C054FC6-C374-4BFE-A64F-645D9E600A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39648C-48AA-4F33-A8B1-F687270CAA04}">
  <ds:schemaRefs>
    <ds:schemaRef ds:uri="92e8ca07-96c7-4cff-8236-e170392099ed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484c3a85-4dde-40e4-b89c-53b88490b6d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7B0C36C-8392-4554-B4B9-836E0C12B764}"/>
</file>

<file path=customXml/itemProps4.xml><?xml version="1.0" encoding="utf-8"?>
<ds:datastoreItem xmlns:ds="http://schemas.openxmlformats.org/officeDocument/2006/customXml" ds:itemID="{2E60ACC9-53F3-4B3F-934D-DF397EEB5B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REP_EPG034_EjecucionPresupu</vt:lpstr>
      <vt:lpstr>RESERVAS</vt:lpstr>
      <vt:lpstr>RESERVAS!Área_de_impresión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Reservas Presupuestales Sector Justicia abril WEB</dc:title>
  <dc:subject/>
  <dc:creator>BELKIS YORGETH RONCANCIO ENCISO</dc:creator>
  <cp:keywords/>
  <dc:description/>
  <cp:lastModifiedBy>MARIA YINETTE SALAMANCA SANCHEZ</cp:lastModifiedBy>
  <cp:revision/>
  <dcterms:created xsi:type="dcterms:W3CDTF">2018-02-21T20:39:46Z</dcterms:created>
  <dcterms:modified xsi:type="dcterms:W3CDTF">2026-05-04T21:27:15Z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0x0101009A32B00B1C33AD4EA84353F89A0064FA</vt:lpwstr>
  </property>
  <property fmtid="{D5CDD505-2E9C-101B-9397-08002B2CF9AE}" pid="3" name="_dlc_DocIdItemGuid">
    <vt:lpwstr>25f89eaf-058a-43fd-9732-23b9eb8f61a1</vt:lpwstr>
  </property>
  <property fmtid="{D5CDD505-2E9C-101B-9397-08002B2CF9AE}" pid="4" name="MediaServiceImageTags">
    <vt:lpwstr/>
  </property>
</Properties>
</file>