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Junio/"/>
    </mc:Choice>
  </mc:AlternateContent>
  <xr:revisionPtr revIDLastSave="0" documentId="8_{1FA4F691-BB03-4277-B2E8-811FDCA3292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G31" i="1"/>
  <c r="E31" i="1"/>
  <c r="F93" i="1"/>
  <c r="D93" i="1"/>
  <c r="C93" i="1"/>
  <c r="F92" i="1"/>
  <c r="D92" i="1"/>
  <c r="C92" i="1"/>
  <c r="F91" i="1"/>
  <c r="D91" i="1"/>
  <c r="C91" i="1"/>
  <c r="F80" i="1"/>
  <c r="D80" i="1"/>
  <c r="C80" i="1"/>
  <c r="F79" i="1"/>
  <c r="D79" i="1"/>
  <c r="C79" i="1"/>
  <c r="F78" i="1"/>
  <c r="D78" i="1"/>
  <c r="C78" i="1"/>
  <c r="F66" i="1"/>
  <c r="D66" i="1"/>
  <c r="C66" i="1"/>
  <c r="F65" i="1"/>
  <c r="F19" i="1" s="1"/>
  <c r="D65" i="1"/>
  <c r="D19" i="1" s="1"/>
  <c r="C65" i="1"/>
  <c r="C19" i="1" s="1"/>
  <c r="F64" i="1"/>
  <c r="D64" i="1"/>
  <c r="C64" i="1"/>
  <c r="F63" i="1"/>
  <c r="D63" i="1"/>
  <c r="C63" i="1"/>
  <c r="F62" i="1"/>
  <c r="D62" i="1"/>
  <c r="C62" i="1"/>
  <c r="F61" i="1"/>
  <c r="F15" i="1" s="1"/>
  <c r="D61" i="1"/>
  <c r="D15" i="1" s="1"/>
  <c r="C61" i="1"/>
  <c r="F49" i="1"/>
  <c r="D49" i="1"/>
  <c r="C49" i="1"/>
  <c r="F48" i="1"/>
  <c r="D48" i="1"/>
  <c r="C48" i="1"/>
  <c r="F34" i="1"/>
  <c r="D34" i="1"/>
  <c r="C34" i="1"/>
  <c r="F33" i="1"/>
  <c r="D33" i="1"/>
  <c r="F32" i="1"/>
  <c r="D32" i="1"/>
  <c r="D16" i="1" s="1"/>
  <c r="C32" i="1"/>
  <c r="F16" i="1" l="1"/>
  <c r="F60" i="1"/>
  <c r="F90" i="1"/>
  <c r="D90" i="1"/>
  <c r="E19" i="1"/>
  <c r="G19" i="1"/>
  <c r="C20" i="1"/>
  <c r="C90" i="1"/>
  <c r="D20" i="1"/>
  <c r="F20" i="1"/>
  <c r="C16" i="1"/>
  <c r="E80" i="1"/>
  <c r="G80" i="1"/>
  <c r="C60" i="1"/>
  <c r="G65" i="1"/>
  <c r="D60" i="1"/>
  <c r="E65" i="1"/>
  <c r="D18" i="1" l="1"/>
  <c r="C94" i="1" l="1"/>
  <c r="F94" i="1"/>
  <c r="G79" i="1"/>
  <c r="G91" i="1"/>
  <c r="E91" i="1"/>
  <c r="G64" i="1"/>
  <c r="G93" i="1"/>
  <c r="E78" i="1"/>
  <c r="G92" i="1"/>
  <c r="D94" i="1"/>
  <c r="E92" i="1"/>
  <c r="E79" i="1"/>
  <c r="E64" i="1"/>
  <c r="E66" i="1"/>
  <c r="G78" i="1"/>
  <c r="F77" i="1"/>
  <c r="F82" i="1" s="1"/>
  <c r="C77" i="1"/>
  <c r="C82" i="1" s="1"/>
  <c r="F18" i="1"/>
  <c r="C18" i="1"/>
  <c r="G82" i="1" l="1"/>
  <c r="C15" i="1"/>
  <c r="E94" i="1"/>
  <c r="F17" i="1"/>
  <c r="F14" i="1" s="1"/>
  <c r="C17" i="1"/>
  <c r="G94" i="1"/>
  <c r="D17" i="1"/>
  <c r="E34" i="1"/>
  <c r="G32" i="1"/>
  <c r="F47" i="1"/>
  <c r="D68" i="1"/>
  <c r="G18" i="1"/>
  <c r="C47" i="1"/>
  <c r="C51" i="1" s="1"/>
  <c r="D30" i="1"/>
  <c r="D36" i="1" s="1"/>
  <c r="E18" i="1"/>
  <c r="G61" i="1"/>
  <c r="E33" i="1"/>
  <c r="E48" i="1"/>
  <c r="E61" i="1"/>
  <c r="G62" i="1"/>
  <c r="G33" i="1"/>
  <c r="F68" i="1"/>
  <c r="G63" i="1"/>
  <c r="G77" i="1"/>
  <c r="F30" i="1"/>
  <c r="D47" i="1"/>
  <c r="G48" i="1"/>
  <c r="E49" i="1"/>
  <c r="E62" i="1"/>
  <c r="D77" i="1"/>
  <c r="G90" i="1"/>
  <c r="E93" i="1"/>
  <c r="C30" i="1"/>
  <c r="E32" i="1"/>
  <c r="G34" i="1"/>
  <c r="E63" i="1"/>
  <c r="G66" i="1"/>
  <c r="G49" i="1"/>
  <c r="C14" i="1" l="1"/>
  <c r="D14" i="1"/>
  <c r="D22" i="1" s="1"/>
  <c r="D82" i="1"/>
  <c r="E82" i="1" s="1"/>
  <c r="G16" i="1"/>
  <c r="E15" i="1"/>
  <c r="G15" i="1"/>
  <c r="G17" i="1"/>
  <c r="E30" i="1"/>
  <c r="C22" i="1"/>
  <c r="G20" i="1"/>
  <c r="E20" i="1"/>
  <c r="E17" i="1"/>
  <c r="E60" i="1"/>
  <c r="E16" i="1"/>
  <c r="G47" i="1"/>
  <c r="F51" i="1"/>
  <c r="G51" i="1" s="1"/>
  <c r="E47" i="1"/>
  <c r="E77" i="1"/>
  <c r="G60" i="1"/>
  <c r="C68" i="1"/>
  <c r="G68" i="1" s="1"/>
  <c r="E90" i="1"/>
  <c r="C36" i="1"/>
  <c r="E36" i="1" s="1"/>
  <c r="F36" i="1"/>
  <c r="G30" i="1"/>
  <c r="D51" i="1"/>
  <c r="E51" i="1" s="1"/>
  <c r="G14" i="1" l="1"/>
  <c r="F22" i="1"/>
  <c r="G22" i="1" s="1"/>
  <c r="E14" i="1"/>
  <c r="G36" i="1"/>
  <c r="E22" i="1"/>
  <c r="E68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<sst xmlns="http://schemas.openxmlformats.org/spreadsheetml/2006/main" count="867" uniqueCount="188">
  <si>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</si>
  <si>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</si>
  <si>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</si>
  <si>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</si>
  <si>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</si>
  <si>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</si>
  <si>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</si>
  <si>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</si>
  <si>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</si>
  <si>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</si>
  <si>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</si>
  <si>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</si>
  <si>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</si>
  <si>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</si>
  <si>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</si>
  <si>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</si>
  <si>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</si>
  <si>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</si>
  <si>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</si>
  <si>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</si>
  <si>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</si>
  <si>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</si>
  <si>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</si>
  <si>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</si>
  <si>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</si>
  <si>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</si>
  <si>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</si>
  <si>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</si>
  <si>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</si>
  <si>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</si>
  <si>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</si>
  <si>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</si>
  <si>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</si>
  <si>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</si>
  <si>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</si>
  <si>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</si>
  <si>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</si>
  <si>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</si>
  <si>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</si>
  <si>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</si>
  <si>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</si>
  <si>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</si>
  <si>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</si>
  <si>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</si>
  <si>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</si>
  <si>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</si>
  <si>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</si>
  <si>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</si>
  <si>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</si>
  <si>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</si>
  <si>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</si>
  <si>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</si>
  <si>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</si>
  <si>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</si>
  <si>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</si>
  <si>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</si>
  <si>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</si>
  <si>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</si>
  <si>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</si>
  <si>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</si>
  <si>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</si>
  <si>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</si>
  <si>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</si>
  <si>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</si>
  <si>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</si>
  <si>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</si>
  <si>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</si>
  <si>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</si>
  <si>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</si>
  <si>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</si>
  <si>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</si>
  <si>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</si>
  <si>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</si>
  <si>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</si>
  <si>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</si>
  <si>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</si>
  <si>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</si>
  <si>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</si>
  <si>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</si>
  <si>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</si>
  <si>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</si>
  <si>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</si>
  <si>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</si>
  <si>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</si>
  <si>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</si>
  <si>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</si>
  <si>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</si>
  <si>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</si>
  <si>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</si>
  <si>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</si>
  <si>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</si>
  <si>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</si>
  <si>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</si>
  <si>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</si>
  <si>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</si>
  <si>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</si>
  <si>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</si>
  <si>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</si>
  <si>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</si>
  <si>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</si>
  <si>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</si>
  <si>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</si>
  <si>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</si>
  <si>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</si>
  <si>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</si>
  <si>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</si>
  <si>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</si>
  <si>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</si>
  <si>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</si>
  <si>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</si>
  <si>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</si>
  <si>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</si>
  <si>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</si>
  <si>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</si>
  <si>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</si>
  <si>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</si>
  <si>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</si>
  <si>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</si>
  <si>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</si>
  <si>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</si>
  <si>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</si>
  <si>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</si>
  <si>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</si>
  <si>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</si>
  <si>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</si>
  <si>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</si>
  <si>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</si>
  <si>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</si>
  <si>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</si>
  <si>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</si>
  <si>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</si>
  <si>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</si>
  <si>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</si>
  <si>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</si>
  <si>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</si>
  <si>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</si>
  <si>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</si>
  <si>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</si>
  <si>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</si>
  <si>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</si>
  <si>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</si>
  <si>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</si>
  <si>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</si>
  <si>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</si>
  <si>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</si>
  <si>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</si>
  <si>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</si>
  <si>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</si>
  <si>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</si>
  <si>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</si>
  <si>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</si>
  <si>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</si>
  <si>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</si>
  <si>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</si>
  <si>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</si>
  <si>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</si>
  <si>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</si>
  <si>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</si>
  <si>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</si>
  <si>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</si>
  <si>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</si>
  <si>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</si>
  <si>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</si>
  <si>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</si>
  <si>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</si>
  <si>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</si>
  <si>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</si>
  <si>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</si>
  <si>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</si>
  <si>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</si>
  <si>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</si>
  <si>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</si>
  <si>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</si>
  <si>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</si>
  <si>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</si>
  <si>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</si>
  <si>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</si>
  <si>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</si>
  <si>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</si>
  <si>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</si>
  <si>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</si>
  <si>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</si>
  <si>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</si>
  <si>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</si>
  <si>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</si>
  <si>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</si>
  <si>
    <t>Enero-Junio</t>
  </si>
  <si>
    <t>Reservas Presupuestales 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</si>
</sst>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4" fontId="0" fillId="0" borderId="0" xfId="0" applyNumberForma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165" fontId="1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4" fontId="18" fillId="4" borderId="0" xfId="3" applyNumberFormat="1" applyFont="1" applyFill="1"/>
    <xf numFmtId="0" fontId="0" fillId="6" borderId="0" xfId="0" applyFill="1"/>
    <xf numFmtId="0" fontId="11" fillId="6" borderId="0" xfId="0" applyFont="1" applyFill="1"/>
    <xf numFmtId="0" fontId="0" fillId="6" borderId="0" xfId="0" applyFill="1" applyAlignment="1">
      <alignment wrapText="1"/>
    </xf>
    <xf numFmtId="0" fontId="0" fillId="6" borderId="0" xfId="0" applyFill="1" applyAlignment="1">
      <alignment vertical="center"/>
    </xf>
    <xf numFmtId="4" fontId="0" fillId="6" borderId="0" xfId="0" applyNumberFormat="1" applyFill="1"/>
    <xf numFmtId="4" fontId="0" fillId="6" borderId="0" xfId="0" applyNumberFormat="1" applyFill="1" applyAlignment="1">
      <alignment vertical="center"/>
    </xf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37</xdr:row>
      <xdr:rowOff>52335</xdr:rowOff>
    </xdr:from>
    <xdr:to>
      <xdr:col>2</xdr:col>
      <xdr:colOff>243359</xdr:colOff>
      <xdr:row>43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1549121</xdr:colOff>
      <xdr:row>55</xdr:row>
      <xdr:rowOff>167129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164366</xdr:rowOff>
    </xdr:from>
    <xdr:to>
      <xdr:col>1</xdr:col>
      <xdr:colOff>2281813</xdr:colOff>
      <xdr:row>73</xdr:row>
      <xdr:rowOff>59533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83</xdr:row>
      <xdr:rowOff>44748</xdr:rowOff>
    </xdr:from>
    <xdr:to>
      <xdr:col>1</xdr:col>
      <xdr:colOff>1963615</xdr:colOff>
      <xdr:row>86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A13" workbookViewId="0">
      <selection activeCell="E10" sqref="E10"/>
    </sheetView>
  </sheetViews>
  <sheetFormatPr baseColWidth="10" defaultColWidth="11.5703125" defaultRowHeight="15" x14ac:dyDescent="0.25"/>
  <cols>
    <col min="1" max="1" width="13.42578125" style="46" customWidth="1"/>
    <col min="2" max="2" width="26.85546875" style="46" customWidth="1"/>
    <col min="3" max="3" width="21.5703125" style="46" customWidth="1"/>
    <col min="4" max="11" width="5.42578125" style="46" customWidth="1"/>
    <col min="12" max="12" width="7" style="46" customWidth="1"/>
    <col min="13" max="13" width="9.7109375" style="46" customWidth="1"/>
    <col min="14" max="14" width="8.140625" style="46" customWidth="1"/>
    <col min="15" max="15" width="9.7109375" style="46" customWidth="1"/>
    <col min="16" max="16" width="27.7109375" style="46" customWidth="1"/>
    <col min="17" max="17" width="15.28515625" style="46" customWidth="1"/>
    <col min="18" max="18" width="17.7109375" style="46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5703125" style="46"/>
  </cols>
  <sheetData>
    <row r="1" spans="1:22" x14ac:dyDescent="0.25">
      <c r="A1" s="44" t="s">
        <v>0</v>
      </c>
      <c r="B1" s="44">
        <v>2025</v>
      </c>
      <c r="C1" s="45" t="s">
        <v>1</v>
      </c>
      <c r="D1" s="45" t="s">
        <v>1</v>
      </c>
      <c r="E1" s="45" t="s">
        <v>1</v>
      </c>
      <c r="F1" s="45" t="s">
        <v>1</v>
      </c>
      <c r="G1" s="45" t="s">
        <v>1</v>
      </c>
      <c r="H1" s="45" t="s">
        <v>1</v>
      </c>
      <c r="I1" s="45" t="s">
        <v>1</v>
      </c>
      <c r="J1" s="45" t="s">
        <v>1</v>
      </c>
      <c r="K1" s="45" t="s">
        <v>1</v>
      </c>
      <c r="L1" s="45" t="s">
        <v>1</v>
      </c>
      <c r="M1" s="45" t="s">
        <v>1</v>
      </c>
      <c r="N1" s="45" t="s">
        <v>1</v>
      </c>
      <c r="O1" s="45" t="s">
        <v>1</v>
      </c>
      <c r="P1" s="45" t="s">
        <v>1</v>
      </c>
      <c r="Q1" s="45" t="s">
        <v>1</v>
      </c>
      <c r="R1" s="45" t="s">
        <v>1</v>
      </c>
      <c r="S1" s="45" t="s">
        <v>1</v>
      </c>
      <c r="T1" s="45" t="s">
        <v>1</v>
      </c>
      <c r="U1" s="45" t="s">
        <v>1</v>
      </c>
      <c r="V1" s="45" t="s">
        <v>1</v>
      </c>
    </row>
    <row r="2" spans="1:22" x14ac:dyDescent="0.25">
      <c r="A2" s="44" t="s">
        <v>2</v>
      </c>
      <c r="B2" s="44" t="s">
        <v>3</v>
      </c>
      <c r="C2" s="45" t="s">
        <v>1</v>
      </c>
      <c r="D2" s="45" t="s">
        <v>1</v>
      </c>
      <c r="E2" s="45" t="s">
        <v>1</v>
      </c>
      <c r="F2" s="45" t="s">
        <v>1</v>
      </c>
      <c r="G2" s="45" t="s">
        <v>1</v>
      </c>
      <c r="H2" s="45" t="s">
        <v>1</v>
      </c>
      <c r="I2" s="45" t="s">
        <v>1</v>
      </c>
      <c r="J2" s="45" t="s">
        <v>1</v>
      </c>
      <c r="K2" s="45" t="s">
        <v>1</v>
      </c>
      <c r="L2" s="45" t="s">
        <v>1</v>
      </c>
      <c r="M2" s="45" t="s">
        <v>1</v>
      </c>
      <c r="N2" s="45" t="s">
        <v>1</v>
      </c>
      <c r="O2" s="45" t="s">
        <v>1</v>
      </c>
      <c r="P2" s="45" t="s">
        <v>1</v>
      </c>
      <c r="Q2" s="45" t="s">
        <v>1</v>
      </c>
      <c r="R2" s="45" t="s">
        <v>1</v>
      </c>
      <c r="S2" s="45" t="s">
        <v>1</v>
      </c>
      <c r="T2" s="45" t="s">
        <v>1</v>
      </c>
      <c r="U2" s="45" t="s">
        <v>1</v>
      </c>
      <c r="V2" s="45" t="s">
        <v>1</v>
      </c>
    </row>
    <row r="3" spans="1:22" x14ac:dyDescent="0.25">
      <c r="A3" s="44" t="s">
        <v>4</v>
      </c>
      <c r="B3" s="44" t="s">
        <v>186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5" t="s">
        <v>1</v>
      </c>
      <c r="O3" s="45" t="s">
        <v>1</v>
      </c>
      <c r="P3" s="45" t="s">
        <v>1</v>
      </c>
      <c r="Q3" s="45" t="s">
        <v>1</v>
      </c>
      <c r="R3" s="45" t="s">
        <v>1</v>
      </c>
      <c r="S3" s="45" t="s">
        <v>1</v>
      </c>
      <c r="T3" s="45" t="s">
        <v>1</v>
      </c>
      <c r="U3" s="45" t="s">
        <v>1</v>
      </c>
      <c r="V3" s="45" t="s">
        <v>1</v>
      </c>
    </row>
    <row r="4" spans="1:22" ht="24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17</v>
      </c>
      <c r="N4" s="44" t="s">
        <v>18</v>
      </c>
      <c r="O4" s="44" t="s">
        <v>19</v>
      </c>
      <c r="P4" s="44" t="s">
        <v>20</v>
      </c>
      <c r="Q4" s="44" t="s">
        <v>21</v>
      </c>
      <c r="R4" s="44" t="s">
        <v>22</v>
      </c>
      <c r="S4" s="44" t="s">
        <v>23</v>
      </c>
      <c r="T4" s="44" t="s">
        <v>24</v>
      </c>
      <c r="U4" s="44" t="s">
        <v>25</v>
      </c>
      <c r="V4" s="44" t="s">
        <v>26</v>
      </c>
    </row>
    <row r="5" spans="1:22" ht="22.5" x14ac:dyDescent="0.25">
      <c r="A5" s="47" t="s">
        <v>27</v>
      </c>
      <c r="B5" s="48" t="s">
        <v>28</v>
      </c>
      <c r="C5" s="49" t="s">
        <v>36</v>
      </c>
      <c r="D5" s="47" t="s">
        <v>30</v>
      </c>
      <c r="E5" s="47" t="s">
        <v>37</v>
      </c>
      <c r="F5" s="47"/>
      <c r="G5" s="47"/>
      <c r="H5" s="47"/>
      <c r="I5" s="47"/>
      <c r="J5" s="47"/>
      <c r="K5" s="47"/>
      <c r="L5" s="47"/>
      <c r="M5" s="47" t="s">
        <v>32</v>
      </c>
      <c r="N5" s="47" t="s">
        <v>33</v>
      </c>
      <c r="O5" s="47" t="s">
        <v>34</v>
      </c>
      <c r="P5" s="48" t="s">
        <v>38</v>
      </c>
      <c r="Q5" s="50" t="s">
        <v>1</v>
      </c>
      <c r="R5" s="50" t="s">
        <v>1</v>
      </c>
      <c r="S5" s="51">
        <v>1160760343.79</v>
      </c>
      <c r="T5" s="51">
        <v>1143187037.21</v>
      </c>
      <c r="U5" s="51">
        <v>1143187037.21</v>
      </c>
      <c r="V5" s="51">
        <v>1143187037.21</v>
      </c>
    </row>
    <row r="6" spans="1:22" ht="22.5" x14ac:dyDescent="0.25">
      <c r="A6" s="47" t="s">
        <v>27</v>
      </c>
      <c r="B6" s="48" t="s">
        <v>28</v>
      </c>
      <c r="C6" s="49" t="s">
        <v>36</v>
      </c>
      <c r="D6" s="47" t="s">
        <v>30</v>
      </c>
      <c r="E6" s="47" t="s">
        <v>37</v>
      </c>
      <c r="F6" s="47"/>
      <c r="G6" s="47"/>
      <c r="H6" s="47"/>
      <c r="I6" s="47"/>
      <c r="J6" s="47"/>
      <c r="K6" s="47"/>
      <c r="L6" s="47"/>
      <c r="M6" s="47" t="s">
        <v>32</v>
      </c>
      <c r="N6" s="47" t="s">
        <v>39</v>
      </c>
      <c r="O6" s="47" t="s">
        <v>34</v>
      </c>
      <c r="P6" s="48" t="s">
        <v>38</v>
      </c>
      <c r="Q6" s="50" t="s">
        <v>1</v>
      </c>
      <c r="R6" s="50" t="s">
        <v>1</v>
      </c>
      <c r="S6" s="51">
        <v>1463681</v>
      </c>
      <c r="T6" s="51">
        <v>1463681</v>
      </c>
      <c r="U6" s="51">
        <v>1463681</v>
      </c>
      <c r="V6" s="51">
        <v>1463681</v>
      </c>
    </row>
    <row r="7" spans="1:22" ht="22.5" x14ac:dyDescent="0.25">
      <c r="A7" s="47" t="s">
        <v>27</v>
      </c>
      <c r="B7" s="48" t="s">
        <v>28</v>
      </c>
      <c r="C7" s="49" t="s">
        <v>40</v>
      </c>
      <c r="D7" s="47" t="s">
        <v>30</v>
      </c>
      <c r="E7" s="47" t="s">
        <v>41</v>
      </c>
      <c r="F7" s="47" t="s">
        <v>41</v>
      </c>
      <c r="G7" s="47" t="s">
        <v>31</v>
      </c>
      <c r="H7" s="47" t="s">
        <v>42</v>
      </c>
      <c r="I7" s="47"/>
      <c r="J7" s="47"/>
      <c r="K7" s="47"/>
      <c r="L7" s="47"/>
      <c r="M7" s="47" t="s">
        <v>32</v>
      </c>
      <c r="N7" s="47" t="s">
        <v>33</v>
      </c>
      <c r="O7" s="47" t="s">
        <v>34</v>
      </c>
      <c r="P7" s="48" t="s">
        <v>43</v>
      </c>
      <c r="Q7" s="50" t="s">
        <v>1</v>
      </c>
      <c r="R7" s="50" t="s">
        <v>1</v>
      </c>
      <c r="S7" s="51">
        <v>150253334.72</v>
      </c>
      <c r="T7" s="51">
        <v>149268754.56</v>
      </c>
      <c r="U7" s="51">
        <v>149268754.56</v>
      </c>
      <c r="V7" s="51">
        <v>149268754.56</v>
      </c>
    </row>
    <row r="8" spans="1:22" ht="45" x14ac:dyDescent="0.25">
      <c r="A8" s="47" t="s">
        <v>27</v>
      </c>
      <c r="B8" s="48" t="s">
        <v>28</v>
      </c>
      <c r="C8" s="49" t="s">
        <v>44</v>
      </c>
      <c r="D8" s="47" t="s">
        <v>30</v>
      </c>
      <c r="E8" s="47" t="s">
        <v>41</v>
      </c>
      <c r="F8" s="47" t="s">
        <v>41</v>
      </c>
      <c r="G8" s="47" t="s">
        <v>31</v>
      </c>
      <c r="H8" s="47" t="s">
        <v>45</v>
      </c>
      <c r="I8" s="47"/>
      <c r="J8" s="47"/>
      <c r="K8" s="47"/>
      <c r="L8" s="47"/>
      <c r="M8" s="47" t="s">
        <v>32</v>
      </c>
      <c r="N8" s="47" t="s">
        <v>46</v>
      </c>
      <c r="O8" s="47" t="s">
        <v>34</v>
      </c>
      <c r="P8" s="48" t="s">
        <v>47</v>
      </c>
      <c r="Q8" s="50" t="s">
        <v>1</v>
      </c>
      <c r="R8" s="50" t="s">
        <v>1</v>
      </c>
      <c r="S8" s="51">
        <v>669939771.22000003</v>
      </c>
      <c r="T8" s="51">
        <v>658465698</v>
      </c>
      <c r="U8" s="51">
        <v>658465698</v>
      </c>
      <c r="V8" s="51">
        <v>658465698</v>
      </c>
    </row>
    <row r="9" spans="1:22" ht="56.25" x14ac:dyDescent="0.25">
      <c r="A9" s="47" t="s">
        <v>27</v>
      </c>
      <c r="B9" s="48" t="s">
        <v>28</v>
      </c>
      <c r="C9" s="49" t="s">
        <v>48</v>
      </c>
      <c r="D9" s="47" t="s">
        <v>30</v>
      </c>
      <c r="E9" s="47" t="s">
        <v>41</v>
      </c>
      <c r="F9" s="47" t="s">
        <v>49</v>
      </c>
      <c r="G9" s="47" t="s">
        <v>31</v>
      </c>
      <c r="H9" s="47" t="s">
        <v>50</v>
      </c>
      <c r="I9" s="47"/>
      <c r="J9" s="47"/>
      <c r="K9" s="47"/>
      <c r="L9" s="47"/>
      <c r="M9" s="47" t="s">
        <v>32</v>
      </c>
      <c r="N9" s="47" t="s">
        <v>33</v>
      </c>
      <c r="O9" s="47" t="s">
        <v>34</v>
      </c>
      <c r="P9" s="48" t="s">
        <v>51</v>
      </c>
      <c r="Q9" s="50" t="s">
        <v>1</v>
      </c>
      <c r="R9" s="50" t="s">
        <v>1</v>
      </c>
      <c r="S9" s="51">
        <v>896850531</v>
      </c>
      <c r="T9" s="51">
        <v>0</v>
      </c>
      <c r="U9" s="51">
        <v>0</v>
      </c>
      <c r="V9" s="51">
        <v>0</v>
      </c>
    </row>
    <row r="10" spans="1:22" ht="56.25" x14ac:dyDescent="0.25">
      <c r="A10" s="47" t="s">
        <v>27</v>
      </c>
      <c r="B10" s="48" t="s">
        <v>28</v>
      </c>
      <c r="C10" s="49" t="s">
        <v>121</v>
      </c>
      <c r="D10" s="47" t="s">
        <v>52</v>
      </c>
      <c r="E10" s="47" t="s">
        <v>54</v>
      </c>
      <c r="F10" s="47" t="s">
        <v>53</v>
      </c>
      <c r="G10" s="47" t="s">
        <v>55</v>
      </c>
      <c r="H10" s="47" t="s">
        <v>122</v>
      </c>
      <c r="I10" s="47"/>
      <c r="J10" s="47"/>
      <c r="K10" s="47"/>
      <c r="L10" s="47"/>
      <c r="M10" s="47" t="s">
        <v>32</v>
      </c>
      <c r="N10" s="47" t="s">
        <v>39</v>
      </c>
      <c r="O10" s="47" t="s">
        <v>34</v>
      </c>
      <c r="P10" s="48" t="s">
        <v>123</v>
      </c>
      <c r="Q10" s="50" t="s">
        <v>1</v>
      </c>
      <c r="R10" s="50" t="s">
        <v>1</v>
      </c>
      <c r="S10" s="51">
        <v>2029938006.74</v>
      </c>
      <c r="T10" s="51">
        <v>1525919238.74</v>
      </c>
      <c r="U10" s="51">
        <v>1525919238.74</v>
      </c>
      <c r="V10" s="51">
        <v>1525919238.74</v>
      </c>
    </row>
    <row r="11" spans="1:22" ht="78.75" x14ac:dyDescent="0.25">
      <c r="A11" s="47" t="s">
        <v>27</v>
      </c>
      <c r="B11" s="48" t="s">
        <v>28</v>
      </c>
      <c r="C11" s="49" t="s">
        <v>124</v>
      </c>
      <c r="D11" s="47" t="s">
        <v>52</v>
      </c>
      <c r="E11" s="47" t="s">
        <v>54</v>
      </c>
      <c r="F11" s="47" t="s">
        <v>53</v>
      </c>
      <c r="G11" s="47" t="s">
        <v>56</v>
      </c>
      <c r="H11" s="47" t="s">
        <v>125</v>
      </c>
      <c r="I11" s="47"/>
      <c r="J11" s="47"/>
      <c r="K11" s="47"/>
      <c r="L11" s="47"/>
      <c r="M11" s="47" t="s">
        <v>32</v>
      </c>
      <c r="N11" s="47" t="s">
        <v>39</v>
      </c>
      <c r="O11" s="47" t="s">
        <v>34</v>
      </c>
      <c r="P11" s="48" t="s">
        <v>126</v>
      </c>
      <c r="Q11" s="50" t="s">
        <v>1</v>
      </c>
      <c r="R11" s="50" t="s">
        <v>1</v>
      </c>
      <c r="S11" s="51">
        <v>794111149</v>
      </c>
      <c r="T11" s="51">
        <v>792096807</v>
      </c>
      <c r="U11" s="51">
        <v>792096807</v>
      </c>
      <c r="V11" s="51">
        <v>792096807</v>
      </c>
    </row>
    <row r="12" spans="1:22" ht="67.5" x14ac:dyDescent="0.25">
      <c r="A12" s="47" t="s">
        <v>27</v>
      </c>
      <c r="B12" s="48" t="s">
        <v>28</v>
      </c>
      <c r="C12" s="49" t="s">
        <v>127</v>
      </c>
      <c r="D12" s="47" t="s">
        <v>52</v>
      </c>
      <c r="E12" s="47" t="s">
        <v>54</v>
      </c>
      <c r="F12" s="47" t="s">
        <v>53</v>
      </c>
      <c r="G12" s="47" t="s">
        <v>39</v>
      </c>
      <c r="H12" s="47" t="s">
        <v>128</v>
      </c>
      <c r="I12" s="47"/>
      <c r="J12" s="47"/>
      <c r="K12" s="47"/>
      <c r="L12" s="47"/>
      <c r="M12" s="47" t="s">
        <v>32</v>
      </c>
      <c r="N12" s="47" t="s">
        <v>39</v>
      </c>
      <c r="O12" s="47" t="s">
        <v>34</v>
      </c>
      <c r="P12" s="48" t="s">
        <v>129</v>
      </c>
      <c r="Q12" s="50" t="s">
        <v>1</v>
      </c>
      <c r="R12" s="50" t="s">
        <v>1</v>
      </c>
      <c r="S12" s="51">
        <v>590416495.41999996</v>
      </c>
      <c r="T12" s="51">
        <v>583652047.86000001</v>
      </c>
      <c r="U12" s="51">
        <v>583652047.86000001</v>
      </c>
      <c r="V12" s="51">
        <v>583652047.86000001</v>
      </c>
    </row>
    <row r="13" spans="1:22" ht="67.5" x14ac:dyDescent="0.25">
      <c r="A13" s="47" t="s">
        <v>27</v>
      </c>
      <c r="B13" s="48" t="s">
        <v>28</v>
      </c>
      <c r="C13" s="49" t="s">
        <v>130</v>
      </c>
      <c r="D13" s="47" t="s">
        <v>52</v>
      </c>
      <c r="E13" s="47" t="s">
        <v>54</v>
      </c>
      <c r="F13" s="47" t="s">
        <v>53</v>
      </c>
      <c r="G13" s="47" t="s">
        <v>57</v>
      </c>
      <c r="H13" s="47" t="s">
        <v>131</v>
      </c>
      <c r="I13" s="47"/>
      <c r="J13" s="47"/>
      <c r="K13" s="47"/>
      <c r="L13" s="47"/>
      <c r="M13" s="47" t="s">
        <v>32</v>
      </c>
      <c r="N13" s="47" t="s">
        <v>55</v>
      </c>
      <c r="O13" s="47" t="s">
        <v>34</v>
      </c>
      <c r="P13" s="48" t="s">
        <v>132</v>
      </c>
      <c r="Q13" s="50" t="s">
        <v>1</v>
      </c>
      <c r="R13" s="50" t="s">
        <v>1</v>
      </c>
      <c r="S13" s="51">
        <v>2837840038.6500001</v>
      </c>
      <c r="T13" s="51">
        <v>414074649.33999997</v>
      </c>
      <c r="U13" s="51">
        <v>414074649.33999997</v>
      </c>
      <c r="V13" s="51">
        <v>414074649.33999997</v>
      </c>
    </row>
    <row r="14" spans="1:22" ht="78.75" x14ac:dyDescent="0.25">
      <c r="A14" s="47" t="s">
        <v>27</v>
      </c>
      <c r="B14" s="48" t="s">
        <v>28</v>
      </c>
      <c r="C14" s="49" t="s">
        <v>133</v>
      </c>
      <c r="D14" s="47" t="s">
        <v>52</v>
      </c>
      <c r="E14" s="47" t="s">
        <v>54</v>
      </c>
      <c r="F14" s="47" t="s">
        <v>53</v>
      </c>
      <c r="G14" s="47" t="s">
        <v>134</v>
      </c>
      <c r="H14" s="47" t="s">
        <v>135</v>
      </c>
      <c r="I14" s="47"/>
      <c r="J14" s="47"/>
      <c r="K14" s="47"/>
      <c r="L14" s="47"/>
      <c r="M14" s="47" t="s">
        <v>32</v>
      </c>
      <c r="N14" s="47" t="s">
        <v>39</v>
      </c>
      <c r="O14" s="47" t="s">
        <v>34</v>
      </c>
      <c r="P14" s="48" t="s">
        <v>136</v>
      </c>
      <c r="Q14" s="50" t="s">
        <v>1</v>
      </c>
      <c r="R14" s="50" t="s">
        <v>1</v>
      </c>
      <c r="S14" s="51">
        <v>672865854</v>
      </c>
      <c r="T14" s="51">
        <v>672865854</v>
      </c>
      <c r="U14" s="51">
        <v>672865854</v>
      </c>
      <c r="V14" s="51">
        <v>672865854</v>
      </c>
    </row>
    <row r="15" spans="1:22" ht="78.75" x14ac:dyDescent="0.25">
      <c r="A15" s="47" t="s">
        <v>27</v>
      </c>
      <c r="B15" s="48" t="s">
        <v>28</v>
      </c>
      <c r="C15" s="49" t="s">
        <v>137</v>
      </c>
      <c r="D15" s="47" t="s">
        <v>52</v>
      </c>
      <c r="E15" s="47" t="s">
        <v>58</v>
      </c>
      <c r="F15" s="47" t="s">
        <v>53</v>
      </c>
      <c r="G15" s="47" t="s">
        <v>59</v>
      </c>
      <c r="H15" s="47" t="s">
        <v>138</v>
      </c>
      <c r="I15" s="47"/>
      <c r="J15" s="47"/>
      <c r="K15" s="47"/>
      <c r="L15" s="47"/>
      <c r="M15" s="47" t="s">
        <v>32</v>
      </c>
      <c r="N15" s="47" t="s">
        <v>39</v>
      </c>
      <c r="O15" s="47" t="s">
        <v>34</v>
      </c>
      <c r="P15" s="48" t="s">
        <v>136</v>
      </c>
      <c r="Q15" s="50" t="s">
        <v>1</v>
      </c>
      <c r="R15" s="50" t="s">
        <v>1</v>
      </c>
      <c r="S15" s="51">
        <v>90987187.379999995</v>
      </c>
      <c r="T15" s="51">
        <v>90157230.769999996</v>
      </c>
      <c r="U15" s="51">
        <v>90157230.769999996</v>
      </c>
      <c r="V15" s="51">
        <v>90157230.769999996</v>
      </c>
    </row>
    <row r="16" spans="1:22" ht="67.5" x14ac:dyDescent="0.25">
      <c r="A16" s="47" t="s">
        <v>27</v>
      </c>
      <c r="B16" s="48" t="s">
        <v>28</v>
      </c>
      <c r="C16" s="49" t="s">
        <v>139</v>
      </c>
      <c r="D16" s="47" t="s">
        <v>52</v>
      </c>
      <c r="E16" s="47" t="s">
        <v>60</v>
      </c>
      <c r="F16" s="47" t="s">
        <v>53</v>
      </c>
      <c r="G16" s="47" t="s">
        <v>61</v>
      </c>
      <c r="H16" s="47" t="s">
        <v>140</v>
      </c>
      <c r="I16" s="47"/>
      <c r="J16" s="47"/>
      <c r="K16" s="47"/>
      <c r="L16" s="47"/>
      <c r="M16" s="47" t="s">
        <v>32</v>
      </c>
      <c r="N16" s="47" t="s">
        <v>46</v>
      </c>
      <c r="O16" s="47" t="s">
        <v>34</v>
      </c>
      <c r="P16" s="48" t="s">
        <v>141</v>
      </c>
      <c r="Q16" s="50" t="s">
        <v>1</v>
      </c>
      <c r="R16" s="50" t="s">
        <v>1</v>
      </c>
      <c r="S16" s="51">
        <v>172519368.11000001</v>
      </c>
      <c r="T16" s="51">
        <v>134322710.36000001</v>
      </c>
      <c r="U16" s="51">
        <v>134322710.36000001</v>
      </c>
      <c r="V16" s="51">
        <v>134322710.36000001</v>
      </c>
    </row>
    <row r="17" spans="1:22" ht="78.75" x14ac:dyDescent="0.25">
      <c r="A17" s="47" t="s">
        <v>27</v>
      </c>
      <c r="B17" s="48" t="s">
        <v>28</v>
      </c>
      <c r="C17" s="49" t="s">
        <v>142</v>
      </c>
      <c r="D17" s="47" t="s">
        <v>52</v>
      </c>
      <c r="E17" s="47" t="s">
        <v>62</v>
      </c>
      <c r="F17" s="47" t="s">
        <v>53</v>
      </c>
      <c r="G17" s="47" t="s">
        <v>33</v>
      </c>
      <c r="H17" s="47" t="s">
        <v>143</v>
      </c>
      <c r="I17" s="47"/>
      <c r="J17" s="47"/>
      <c r="K17" s="47"/>
      <c r="L17" s="47"/>
      <c r="M17" s="47" t="s">
        <v>32</v>
      </c>
      <c r="N17" s="47" t="s">
        <v>39</v>
      </c>
      <c r="O17" s="47" t="s">
        <v>34</v>
      </c>
      <c r="P17" s="48" t="s">
        <v>144</v>
      </c>
      <c r="Q17" s="50" t="s">
        <v>1</v>
      </c>
      <c r="R17" s="50" t="s">
        <v>1</v>
      </c>
      <c r="S17" s="51">
        <v>458589805.36000001</v>
      </c>
      <c r="T17" s="51">
        <v>453505093.97000003</v>
      </c>
      <c r="U17" s="51">
        <v>453505093.97000003</v>
      </c>
      <c r="V17" s="51">
        <v>453505093.97000003</v>
      </c>
    </row>
    <row r="18" spans="1:22" ht="67.5" x14ac:dyDescent="0.25">
      <c r="A18" s="47" t="s">
        <v>27</v>
      </c>
      <c r="B18" s="48" t="s">
        <v>28</v>
      </c>
      <c r="C18" s="49" t="s">
        <v>145</v>
      </c>
      <c r="D18" s="47" t="s">
        <v>52</v>
      </c>
      <c r="E18" s="47" t="s">
        <v>62</v>
      </c>
      <c r="F18" s="47" t="s">
        <v>53</v>
      </c>
      <c r="G18" s="47" t="s">
        <v>33</v>
      </c>
      <c r="H18" s="47" t="s">
        <v>146</v>
      </c>
      <c r="I18" s="47"/>
      <c r="J18" s="47"/>
      <c r="K18" s="47"/>
      <c r="L18" s="47"/>
      <c r="M18" s="47" t="s">
        <v>32</v>
      </c>
      <c r="N18" s="47" t="s">
        <v>39</v>
      </c>
      <c r="O18" s="47" t="s">
        <v>34</v>
      </c>
      <c r="P18" s="48" t="s">
        <v>147</v>
      </c>
      <c r="Q18" s="50" t="s">
        <v>1</v>
      </c>
      <c r="R18" s="50" t="s">
        <v>1</v>
      </c>
      <c r="S18" s="51">
        <v>117900000</v>
      </c>
      <c r="T18" s="51">
        <v>114492160.8</v>
      </c>
      <c r="U18" s="51">
        <v>114492160.8</v>
      </c>
      <c r="V18" s="51">
        <v>114492160.8</v>
      </c>
    </row>
    <row r="19" spans="1:22" ht="90" x14ac:dyDescent="0.25">
      <c r="A19" s="47" t="s">
        <v>27</v>
      </c>
      <c r="B19" s="48" t="s">
        <v>28</v>
      </c>
      <c r="C19" s="49" t="s">
        <v>148</v>
      </c>
      <c r="D19" s="47" t="s">
        <v>52</v>
      </c>
      <c r="E19" s="47" t="s">
        <v>64</v>
      </c>
      <c r="F19" s="47" t="s">
        <v>53</v>
      </c>
      <c r="G19" s="47" t="s">
        <v>65</v>
      </c>
      <c r="H19" s="47" t="s">
        <v>149</v>
      </c>
      <c r="I19" s="47"/>
      <c r="J19" s="47"/>
      <c r="K19" s="47"/>
      <c r="L19" s="47"/>
      <c r="M19" s="47" t="s">
        <v>32</v>
      </c>
      <c r="N19" s="47" t="s">
        <v>39</v>
      </c>
      <c r="O19" s="47" t="s">
        <v>34</v>
      </c>
      <c r="P19" s="48" t="s">
        <v>150</v>
      </c>
      <c r="Q19" s="50" t="s">
        <v>1</v>
      </c>
      <c r="R19" s="50" t="s">
        <v>1</v>
      </c>
      <c r="S19" s="51">
        <v>226719549.31999999</v>
      </c>
      <c r="T19" s="51">
        <v>223789687.28999999</v>
      </c>
      <c r="U19" s="51">
        <v>223789687.28999999</v>
      </c>
      <c r="V19" s="51">
        <v>223789687.28999999</v>
      </c>
    </row>
    <row r="20" spans="1:22" ht="90" x14ac:dyDescent="0.25">
      <c r="A20" s="47" t="s">
        <v>27</v>
      </c>
      <c r="B20" s="48" t="s">
        <v>28</v>
      </c>
      <c r="C20" s="49" t="s">
        <v>151</v>
      </c>
      <c r="D20" s="47" t="s">
        <v>52</v>
      </c>
      <c r="E20" s="47" t="s">
        <v>64</v>
      </c>
      <c r="F20" s="47" t="s">
        <v>53</v>
      </c>
      <c r="G20" s="47" t="s">
        <v>66</v>
      </c>
      <c r="H20" s="47" t="s">
        <v>152</v>
      </c>
      <c r="I20" s="47"/>
      <c r="J20" s="47"/>
      <c r="K20" s="47"/>
      <c r="L20" s="47"/>
      <c r="M20" s="47" t="s">
        <v>32</v>
      </c>
      <c r="N20" s="47" t="s">
        <v>46</v>
      </c>
      <c r="O20" s="47" t="s">
        <v>34</v>
      </c>
      <c r="P20" s="48" t="s">
        <v>153</v>
      </c>
      <c r="Q20" s="50" t="s">
        <v>1</v>
      </c>
      <c r="R20" s="50" t="s">
        <v>1</v>
      </c>
      <c r="S20" s="51">
        <v>213168516</v>
      </c>
      <c r="T20" s="51">
        <v>213168516</v>
      </c>
      <c r="U20" s="51">
        <v>213168516</v>
      </c>
      <c r="V20" s="51">
        <v>213168516</v>
      </c>
    </row>
    <row r="21" spans="1:22" ht="22.5" x14ac:dyDescent="0.25">
      <c r="A21" s="47" t="s">
        <v>67</v>
      </c>
      <c r="B21" s="48" t="s">
        <v>68</v>
      </c>
      <c r="C21" s="49" t="s">
        <v>36</v>
      </c>
      <c r="D21" s="47" t="s">
        <v>30</v>
      </c>
      <c r="E21" s="47" t="s">
        <v>37</v>
      </c>
      <c r="F21" s="47"/>
      <c r="G21" s="47"/>
      <c r="H21" s="47"/>
      <c r="I21" s="47"/>
      <c r="J21" s="47"/>
      <c r="K21" s="47"/>
      <c r="L21" s="47"/>
      <c r="M21" s="47" t="s">
        <v>69</v>
      </c>
      <c r="N21" s="47" t="s">
        <v>70</v>
      </c>
      <c r="O21" s="47" t="s">
        <v>34</v>
      </c>
      <c r="P21" s="48" t="s">
        <v>38</v>
      </c>
      <c r="Q21" s="50" t="s">
        <v>1</v>
      </c>
      <c r="R21" s="50" t="s">
        <v>1</v>
      </c>
      <c r="S21" s="51">
        <v>9662366657.5499992</v>
      </c>
      <c r="T21" s="51">
        <v>5744407089.7200003</v>
      </c>
      <c r="U21" s="51">
        <v>5735171039.7200003</v>
      </c>
      <c r="V21" s="51">
        <v>5735171039.7200003</v>
      </c>
    </row>
    <row r="22" spans="1:22" ht="22.5" x14ac:dyDescent="0.25">
      <c r="A22" s="47" t="s">
        <v>67</v>
      </c>
      <c r="B22" s="48" t="s">
        <v>68</v>
      </c>
      <c r="C22" s="49" t="s">
        <v>36</v>
      </c>
      <c r="D22" s="47" t="s">
        <v>30</v>
      </c>
      <c r="E22" s="47" t="s">
        <v>37</v>
      </c>
      <c r="F22" s="47"/>
      <c r="G22" s="47"/>
      <c r="H22" s="47"/>
      <c r="I22" s="47"/>
      <c r="J22" s="47"/>
      <c r="K22" s="47"/>
      <c r="L22" s="47"/>
      <c r="M22" s="47" t="s">
        <v>69</v>
      </c>
      <c r="N22" s="47" t="s">
        <v>71</v>
      </c>
      <c r="O22" s="47" t="s">
        <v>34</v>
      </c>
      <c r="P22" s="48" t="s">
        <v>38</v>
      </c>
      <c r="Q22" s="50" t="s">
        <v>1</v>
      </c>
      <c r="R22" s="50" t="s">
        <v>1</v>
      </c>
      <c r="S22" s="51">
        <v>0</v>
      </c>
      <c r="T22" s="51">
        <v>0</v>
      </c>
      <c r="U22" s="51">
        <v>0</v>
      </c>
      <c r="V22" s="51">
        <v>0</v>
      </c>
    </row>
    <row r="23" spans="1:22" ht="56.25" x14ac:dyDescent="0.25">
      <c r="A23" s="47" t="s">
        <v>67</v>
      </c>
      <c r="B23" s="48" t="s">
        <v>68</v>
      </c>
      <c r="C23" s="49" t="s">
        <v>154</v>
      </c>
      <c r="D23" s="47" t="s">
        <v>52</v>
      </c>
      <c r="E23" s="47" t="s">
        <v>60</v>
      </c>
      <c r="F23" s="47" t="s">
        <v>53</v>
      </c>
      <c r="G23" s="47" t="s">
        <v>155</v>
      </c>
      <c r="H23" s="47" t="s">
        <v>156</v>
      </c>
      <c r="I23" s="47"/>
      <c r="J23" s="47"/>
      <c r="K23" s="47"/>
      <c r="L23" s="47"/>
      <c r="M23" s="47" t="s">
        <v>69</v>
      </c>
      <c r="N23" s="47" t="s">
        <v>70</v>
      </c>
      <c r="O23" s="47" t="s">
        <v>34</v>
      </c>
      <c r="P23" s="48" t="s">
        <v>157</v>
      </c>
      <c r="Q23" s="50" t="s">
        <v>1</v>
      </c>
      <c r="R23" s="50" t="s">
        <v>1</v>
      </c>
      <c r="S23" s="51">
        <v>47764272</v>
      </c>
      <c r="T23" s="51">
        <v>19725734</v>
      </c>
      <c r="U23" s="51">
        <v>19725734</v>
      </c>
      <c r="V23" s="51">
        <v>19725734</v>
      </c>
    </row>
    <row r="24" spans="1:22" ht="56.25" x14ac:dyDescent="0.25">
      <c r="A24" s="47" t="s">
        <v>67</v>
      </c>
      <c r="B24" s="48" t="s">
        <v>68</v>
      </c>
      <c r="C24" s="49" t="s">
        <v>158</v>
      </c>
      <c r="D24" s="47" t="s">
        <v>52</v>
      </c>
      <c r="E24" s="47" t="s">
        <v>72</v>
      </c>
      <c r="F24" s="47" t="s">
        <v>53</v>
      </c>
      <c r="G24" s="47" t="s">
        <v>56</v>
      </c>
      <c r="H24" s="47" t="s">
        <v>159</v>
      </c>
      <c r="I24" s="47"/>
      <c r="J24" s="47"/>
      <c r="K24" s="47"/>
      <c r="L24" s="47"/>
      <c r="M24" s="47" t="s">
        <v>32</v>
      </c>
      <c r="N24" s="47" t="s">
        <v>55</v>
      </c>
      <c r="O24" s="47" t="s">
        <v>34</v>
      </c>
      <c r="P24" s="48" t="s">
        <v>160</v>
      </c>
      <c r="Q24" s="50" t="s">
        <v>1</v>
      </c>
      <c r="R24" s="50" t="s">
        <v>1</v>
      </c>
      <c r="S24" s="51">
        <v>1689800000</v>
      </c>
      <c r="T24" s="51">
        <v>1689800000</v>
      </c>
      <c r="U24" s="51">
        <v>1689800000</v>
      </c>
      <c r="V24" s="51">
        <v>1689800000</v>
      </c>
    </row>
    <row r="25" spans="1:22" ht="56.25" x14ac:dyDescent="0.25">
      <c r="A25" s="47" t="s">
        <v>67</v>
      </c>
      <c r="B25" s="48" t="s">
        <v>68</v>
      </c>
      <c r="C25" s="49" t="s">
        <v>158</v>
      </c>
      <c r="D25" s="47" t="s">
        <v>52</v>
      </c>
      <c r="E25" s="47" t="s">
        <v>72</v>
      </c>
      <c r="F25" s="47" t="s">
        <v>53</v>
      </c>
      <c r="G25" s="47" t="s">
        <v>56</v>
      </c>
      <c r="H25" s="47" t="s">
        <v>159</v>
      </c>
      <c r="I25" s="47"/>
      <c r="J25" s="47"/>
      <c r="K25" s="47"/>
      <c r="L25" s="47"/>
      <c r="M25" s="47" t="s">
        <v>69</v>
      </c>
      <c r="N25" s="47" t="s">
        <v>70</v>
      </c>
      <c r="O25" s="47" t="s">
        <v>34</v>
      </c>
      <c r="P25" s="48" t="s">
        <v>160</v>
      </c>
      <c r="Q25" s="50" t="s">
        <v>1</v>
      </c>
      <c r="R25" s="50" t="s">
        <v>1</v>
      </c>
      <c r="S25" s="51">
        <v>5848140</v>
      </c>
      <c r="T25" s="51">
        <v>5848140</v>
      </c>
      <c r="U25" s="51">
        <v>5848140</v>
      </c>
      <c r="V25" s="51">
        <v>5848140</v>
      </c>
    </row>
    <row r="26" spans="1:22" ht="45" x14ac:dyDescent="0.25">
      <c r="A26" s="47" t="s">
        <v>67</v>
      </c>
      <c r="B26" s="48" t="s">
        <v>68</v>
      </c>
      <c r="C26" s="49" t="s">
        <v>161</v>
      </c>
      <c r="D26" s="47" t="s">
        <v>52</v>
      </c>
      <c r="E26" s="47" t="s">
        <v>72</v>
      </c>
      <c r="F26" s="47" t="s">
        <v>53</v>
      </c>
      <c r="G26" s="47" t="s">
        <v>57</v>
      </c>
      <c r="H26" s="47" t="s">
        <v>162</v>
      </c>
      <c r="I26" s="47"/>
      <c r="J26" s="47"/>
      <c r="K26" s="47"/>
      <c r="L26" s="47"/>
      <c r="M26" s="47" t="s">
        <v>69</v>
      </c>
      <c r="N26" s="47" t="s">
        <v>70</v>
      </c>
      <c r="O26" s="47" t="s">
        <v>34</v>
      </c>
      <c r="P26" s="48" t="s">
        <v>163</v>
      </c>
      <c r="Q26" s="50" t="s">
        <v>1</v>
      </c>
      <c r="R26" s="50" t="s">
        <v>1</v>
      </c>
      <c r="S26" s="51">
        <v>6798750473.4099998</v>
      </c>
      <c r="T26" s="51">
        <v>3642987204.5500002</v>
      </c>
      <c r="U26" s="51">
        <v>3642987204.5500002</v>
      </c>
      <c r="V26" s="51">
        <v>3642987204.5500002</v>
      </c>
    </row>
    <row r="27" spans="1:22" ht="56.25" x14ac:dyDescent="0.25">
      <c r="A27" s="47" t="s">
        <v>67</v>
      </c>
      <c r="B27" s="48" t="s">
        <v>68</v>
      </c>
      <c r="C27" s="49" t="s">
        <v>164</v>
      </c>
      <c r="D27" s="47" t="s">
        <v>52</v>
      </c>
      <c r="E27" s="47" t="s">
        <v>64</v>
      </c>
      <c r="F27" s="47" t="s">
        <v>53</v>
      </c>
      <c r="G27" s="47" t="s">
        <v>66</v>
      </c>
      <c r="H27" s="47" t="s">
        <v>165</v>
      </c>
      <c r="I27" s="47"/>
      <c r="J27" s="47"/>
      <c r="K27" s="47"/>
      <c r="L27" s="47"/>
      <c r="M27" s="47" t="s">
        <v>69</v>
      </c>
      <c r="N27" s="47" t="s">
        <v>70</v>
      </c>
      <c r="O27" s="47" t="s">
        <v>34</v>
      </c>
      <c r="P27" s="48" t="s">
        <v>166</v>
      </c>
      <c r="Q27" s="50" t="s">
        <v>1</v>
      </c>
      <c r="R27" s="50" t="s">
        <v>1</v>
      </c>
      <c r="S27" s="51">
        <v>4821788817.3699999</v>
      </c>
      <c r="T27" s="51">
        <v>4567363119</v>
      </c>
      <c r="U27" s="51">
        <v>4567363119</v>
      </c>
      <c r="V27" s="51">
        <v>4567363119</v>
      </c>
    </row>
    <row r="28" spans="1:22" ht="56.25" x14ac:dyDescent="0.25">
      <c r="A28" s="47" t="s">
        <v>67</v>
      </c>
      <c r="B28" s="48" t="s">
        <v>68</v>
      </c>
      <c r="C28" s="49" t="s">
        <v>167</v>
      </c>
      <c r="D28" s="47" t="s">
        <v>52</v>
      </c>
      <c r="E28" s="47" t="s">
        <v>64</v>
      </c>
      <c r="F28" s="47" t="s">
        <v>53</v>
      </c>
      <c r="G28" s="47" t="s">
        <v>63</v>
      </c>
      <c r="H28" s="47" t="s">
        <v>165</v>
      </c>
      <c r="I28" s="47"/>
      <c r="J28" s="47"/>
      <c r="K28" s="47"/>
      <c r="L28" s="47"/>
      <c r="M28" s="47" t="s">
        <v>69</v>
      </c>
      <c r="N28" s="47" t="s">
        <v>70</v>
      </c>
      <c r="O28" s="47" t="s">
        <v>34</v>
      </c>
      <c r="P28" s="48" t="s">
        <v>166</v>
      </c>
      <c r="Q28" s="50" t="s">
        <v>1</v>
      </c>
      <c r="R28" s="50" t="s">
        <v>1</v>
      </c>
      <c r="S28" s="51">
        <v>5432387684.1999998</v>
      </c>
      <c r="T28" s="51">
        <v>3892944762.4000001</v>
      </c>
      <c r="U28" s="51">
        <v>3892944762.4000001</v>
      </c>
      <c r="V28" s="51">
        <v>3892944762.4000001</v>
      </c>
    </row>
    <row r="29" spans="1:22" ht="45" x14ac:dyDescent="0.25">
      <c r="A29" s="47" t="s">
        <v>67</v>
      </c>
      <c r="B29" s="48" t="s">
        <v>68</v>
      </c>
      <c r="C29" s="49" t="s">
        <v>168</v>
      </c>
      <c r="D29" s="47" t="s">
        <v>52</v>
      </c>
      <c r="E29" s="47" t="s">
        <v>64</v>
      </c>
      <c r="F29" s="47" t="s">
        <v>53</v>
      </c>
      <c r="G29" s="47" t="s">
        <v>33</v>
      </c>
      <c r="H29" s="47" t="s">
        <v>162</v>
      </c>
      <c r="I29" s="47"/>
      <c r="J29" s="47"/>
      <c r="K29" s="47"/>
      <c r="L29" s="47"/>
      <c r="M29" s="47" t="s">
        <v>69</v>
      </c>
      <c r="N29" s="47" t="s">
        <v>70</v>
      </c>
      <c r="O29" s="47" t="s">
        <v>34</v>
      </c>
      <c r="P29" s="48" t="s">
        <v>163</v>
      </c>
      <c r="Q29" s="50" t="s">
        <v>1</v>
      </c>
      <c r="R29" s="50" t="s">
        <v>1</v>
      </c>
      <c r="S29" s="51">
        <v>2563363</v>
      </c>
      <c r="T29" s="51">
        <v>2563363</v>
      </c>
      <c r="U29" s="51">
        <v>2563363</v>
      </c>
      <c r="V29" s="51">
        <v>2563363</v>
      </c>
    </row>
    <row r="30" spans="1:22" ht="33.75" x14ac:dyDescent="0.25">
      <c r="A30" s="47" t="s">
        <v>73</v>
      </c>
      <c r="B30" s="48" t="s">
        <v>74</v>
      </c>
      <c r="C30" s="49" t="s">
        <v>29</v>
      </c>
      <c r="D30" s="47" t="s">
        <v>30</v>
      </c>
      <c r="E30" s="47" t="s">
        <v>31</v>
      </c>
      <c r="F30" s="47" t="s">
        <v>31</v>
      </c>
      <c r="G30" s="47" t="s">
        <v>31</v>
      </c>
      <c r="H30" s="47"/>
      <c r="I30" s="47"/>
      <c r="J30" s="47"/>
      <c r="K30" s="47"/>
      <c r="L30" s="47"/>
      <c r="M30" s="47" t="s">
        <v>32</v>
      </c>
      <c r="N30" s="47" t="s">
        <v>33</v>
      </c>
      <c r="O30" s="47" t="s">
        <v>34</v>
      </c>
      <c r="P30" s="48" t="s">
        <v>35</v>
      </c>
      <c r="Q30" s="50" t="s">
        <v>1</v>
      </c>
      <c r="R30" s="50" t="s">
        <v>1</v>
      </c>
      <c r="S30" s="51">
        <v>33534482</v>
      </c>
      <c r="T30" s="51">
        <v>33534482</v>
      </c>
      <c r="U30" s="51">
        <v>33534482</v>
      </c>
      <c r="V30" s="51">
        <v>33534482</v>
      </c>
    </row>
    <row r="31" spans="1:22" ht="33.75" x14ac:dyDescent="0.25">
      <c r="A31" s="47" t="s">
        <v>73</v>
      </c>
      <c r="B31" s="48" t="s">
        <v>74</v>
      </c>
      <c r="C31" s="49" t="s">
        <v>169</v>
      </c>
      <c r="D31" s="47" t="s">
        <v>30</v>
      </c>
      <c r="E31" s="47" t="s">
        <v>31</v>
      </c>
      <c r="F31" s="47" t="s">
        <v>31</v>
      </c>
      <c r="G31" s="47" t="s">
        <v>37</v>
      </c>
      <c r="H31" s="47"/>
      <c r="I31" s="47"/>
      <c r="J31" s="47"/>
      <c r="K31" s="47"/>
      <c r="L31" s="47"/>
      <c r="M31" s="47" t="s">
        <v>32</v>
      </c>
      <c r="N31" s="47" t="s">
        <v>33</v>
      </c>
      <c r="O31" s="47" t="s">
        <v>34</v>
      </c>
      <c r="P31" s="48" t="s">
        <v>170</v>
      </c>
      <c r="Q31" s="50" t="s">
        <v>1</v>
      </c>
      <c r="R31" s="50" t="s">
        <v>1</v>
      </c>
      <c r="S31" s="51">
        <v>1291900</v>
      </c>
      <c r="T31" s="51">
        <v>1291900</v>
      </c>
      <c r="U31" s="51">
        <v>1291900</v>
      </c>
      <c r="V31" s="51">
        <v>1291900</v>
      </c>
    </row>
    <row r="32" spans="1:22" ht="33.75" x14ac:dyDescent="0.25">
      <c r="A32" s="47" t="s">
        <v>73</v>
      </c>
      <c r="B32" s="48" t="s">
        <v>74</v>
      </c>
      <c r="C32" s="49" t="s">
        <v>75</v>
      </c>
      <c r="D32" s="47" t="s">
        <v>30</v>
      </c>
      <c r="E32" s="47" t="s">
        <v>31</v>
      </c>
      <c r="F32" s="47" t="s">
        <v>31</v>
      </c>
      <c r="G32" s="47" t="s">
        <v>41</v>
      </c>
      <c r="H32" s="47"/>
      <c r="I32" s="47"/>
      <c r="J32" s="47"/>
      <c r="K32" s="47"/>
      <c r="L32" s="47"/>
      <c r="M32" s="47" t="s">
        <v>32</v>
      </c>
      <c r="N32" s="47" t="s">
        <v>33</v>
      </c>
      <c r="O32" s="47" t="s">
        <v>34</v>
      </c>
      <c r="P32" s="48" t="s">
        <v>76</v>
      </c>
      <c r="Q32" s="50" t="s">
        <v>1</v>
      </c>
      <c r="R32" s="50" t="s">
        <v>1</v>
      </c>
      <c r="S32" s="51">
        <v>160849365.40000001</v>
      </c>
      <c r="T32" s="51">
        <v>148901749.40000001</v>
      </c>
      <c r="U32" s="51">
        <v>147047997.40000001</v>
      </c>
      <c r="V32" s="51">
        <v>147047997.40000001</v>
      </c>
    </row>
    <row r="33" spans="1:22" ht="33.75" x14ac:dyDescent="0.25">
      <c r="A33" s="47" t="s">
        <v>73</v>
      </c>
      <c r="B33" s="48" t="s">
        <v>74</v>
      </c>
      <c r="C33" s="49" t="s">
        <v>36</v>
      </c>
      <c r="D33" s="47" t="s">
        <v>30</v>
      </c>
      <c r="E33" s="47" t="s">
        <v>37</v>
      </c>
      <c r="F33" s="47"/>
      <c r="G33" s="47"/>
      <c r="H33" s="47"/>
      <c r="I33" s="47"/>
      <c r="J33" s="47"/>
      <c r="K33" s="47"/>
      <c r="L33" s="47"/>
      <c r="M33" s="47" t="s">
        <v>32</v>
      </c>
      <c r="N33" s="47" t="s">
        <v>33</v>
      </c>
      <c r="O33" s="47" t="s">
        <v>34</v>
      </c>
      <c r="P33" s="48" t="s">
        <v>38</v>
      </c>
      <c r="Q33" s="50" t="s">
        <v>1</v>
      </c>
      <c r="R33" s="50" t="s">
        <v>1</v>
      </c>
      <c r="S33" s="51">
        <v>53452574110.370003</v>
      </c>
      <c r="T33" s="51">
        <v>52495628114.18</v>
      </c>
      <c r="U33" s="51">
        <v>52492398320.18</v>
      </c>
      <c r="V33" s="51">
        <v>52292368649.18</v>
      </c>
    </row>
    <row r="34" spans="1:22" ht="33.75" x14ac:dyDescent="0.25">
      <c r="A34" s="47" t="s">
        <v>73</v>
      </c>
      <c r="B34" s="48" t="s">
        <v>74</v>
      </c>
      <c r="C34" s="49" t="s">
        <v>36</v>
      </c>
      <c r="D34" s="47" t="s">
        <v>30</v>
      </c>
      <c r="E34" s="47" t="s">
        <v>37</v>
      </c>
      <c r="F34" s="47"/>
      <c r="G34" s="47"/>
      <c r="H34" s="47"/>
      <c r="I34" s="47"/>
      <c r="J34" s="47"/>
      <c r="K34" s="47"/>
      <c r="L34" s="47"/>
      <c r="M34" s="47" t="s">
        <v>69</v>
      </c>
      <c r="N34" s="47" t="s">
        <v>71</v>
      </c>
      <c r="O34" s="47" t="s">
        <v>34</v>
      </c>
      <c r="P34" s="48" t="s">
        <v>38</v>
      </c>
      <c r="Q34" s="50" t="s">
        <v>1</v>
      </c>
      <c r="R34" s="50" t="s">
        <v>1</v>
      </c>
      <c r="S34" s="51">
        <v>218949982</v>
      </c>
      <c r="T34" s="51">
        <v>215924722</v>
      </c>
      <c r="U34" s="51">
        <v>209930359</v>
      </c>
      <c r="V34" s="51">
        <v>209930359</v>
      </c>
    </row>
    <row r="35" spans="1:22" ht="33.75" x14ac:dyDescent="0.25">
      <c r="A35" s="47" t="s">
        <v>73</v>
      </c>
      <c r="B35" s="48" t="s">
        <v>74</v>
      </c>
      <c r="C35" s="49" t="s">
        <v>77</v>
      </c>
      <c r="D35" s="47" t="s">
        <v>30</v>
      </c>
      <c r="E35" s="47" t="s">
        <v>41</v>
      </c>
      <c r="F35" s="47" t="s">
        <v>41</v>
      </c>
      <c r="G35" s="47" t="s">
        <v>31</v>
      </c>
      <c r="H35" s="47" t="s">
        <v>78</v>
      </c>
      <c r="I35" s="47"/>
      <c r="J35" s="47"/>
      <c r="K35" s="47"/>
      <c r="L35" s="47"/>
      <c r="M35" s="47" t="s">
        <v>32</v>
      </c>
      <c r="N35" s="47" t="s">
        <v>33</v>
      </c>
      <c r="O35" s="47" t="s">
        <v>34</v>
      </c>
      <c r="P35" s="48" t="s">
        <v>79</v>
      </c>
      <c r="Q35" s="50" t="s">
        <v>1</v>
      </c>
      <c r="R35" s="50" t="s">
        <v>1</v>
      </c>
      <c r="S35" s="51">
        <v>4590413308.2299995</v>
      </c>
      <c r="T35" s="51">
        <v>3643335665.1900001</v>
      </c>
      <c r="U35" s="51">
        <v>3643335665.1900001</v>
      </c>
      <c r="V35" s="51">
        <v>3423345665.1900001</v>
      </c>
    </row>
    <row r="36" spans="1:22" ht="33.75" x14ac:dyDescent="0.25">
      <c r="A36" s="47" t="s">
        <v>73</v>
      </c>
      <c r="B36" s="48" t="s">
        <v>74</v>
      </c>
      <c r="C36" s="49" t="s">
        <v>77</v>
      </c>
      <c r="D36" s="47" t="s">
        <v>30</v>
      </c>
      <c r="E36" s="47" t="s">
        <v>41</v>
      </c>
      <c r="F36" s="47" t="s">
        <v>41</v>
      </c>
      <c r="G36" s="47" t="s">
        <v>31</v>
      </c>
      <c r="H36" s="47" t="s">
        <v>78</v>
      </c>
      <c r="I36" s="47"/>
      <c r="J36" s="47"/>
      <c r="K36" s="47"/>
      <c r="L36" s="47"/>
      <c r="M36" s="47" t="s">
        <v>69</v>
      </c>
      <c r="N36" s="47" t="s">
        <v>71</v>
      </c>
      <c r="O36" s="47" t="s">
        <v>34</v>
      </c>
      <c r="P36" s="48" t="s">
        <v>79</v>
      </c>
      <c r="Q36" s="50" t="s">
        <v>1</v>
      </c>
      <c r="R36" s="50" t="s">
        <v>1</v>
      </c>
      <c r="S36" s="51">
        <v>76580326</v>
      </c>
      <c r="T36" s="51">
        <v>76580326</v>
      </c>
      <c r="U36" s="51">
        <v>76580326</v>
      </c>
      <c r="V36" s="51">
        <v>76580326</v>
      </c>
    </row>
    <row r="37" spans="1:22" ht="45" x14ac:dyDescent="0.25">
      <c r="A37" s="47" t="s">
        <v>73</v>
      </c>
      <c r="B37" s="48" t="s">
        <v>74</v>
      </c>
      <c r="C37" s="49" t="s">
        <v>80</v>
      </c>
      <c r="D37" s="47" t="s">
        <v>30</v>
      </c>
      <c r="E37" s="47" t="s">
        <v>41</v>
      </c>
      <c r="F37" s="47" t="s">
        <v>41</v>
      </c>
      <c r="G37" s="47" t="s">
        <v>31</v>
      </c>
      <c r="H37" s="47" t="s">
        <v>81</v>
      </c>
      <c r="I37" s="47"/>
      <c r="J37" s="47"/>
      <c r="K37" s="47"/>
      <c r="L37" s="47"/>
      <c r="M37" s="47" t="s">
        <v>32</v>
      </c>
      <c r="N37" s="47" t="s">
        <v>33</v>
      </c>
      <c r="O37" s="47" t="s">
        <v>34</v>
      </c>
      <c r="P37" s="48" t="s">
        <v>82</v>
      </c>
      <c r="Q37" s="50" t="s">
        <v>1</v>
      </c>
      <c r="R37" s="50" t="s">
        <v>1</v>
      </c>
      <c r="S37" s="51">
        <v>33529113</v>
      </c>
      <c r="T37" s="51">
        <v>33528950</v>
      </c>
      <c r="U37" s="51">
        <v>33528950</v>
      </c>
      <c r="V37" s="51">
        <v>33528950</v>
      </c>
    </row>
    <row r="38" spans="1:22" ht="33.75" x14ac:dyDescent="0.25">
      <c r="A38" s="47" t="s">
        <v>73</v>
      </c>
      <c r="B38" s="48" t="s">
        <v>74</v>
      </c>
      <c r="C38" s="49" t="s">
        <v>83</v>
      </c>
      <c r="D38" s="47" t="s">
        <v>30</v>
      </c>
      <c r="E38" s="47" t="s">
        <v>41</v>
      </c>
      <c r="F38" s="47" t="s">
        <v>33</v>
      </c>
      <c r="G38" s="47"/>
      <c r="H38" s="47"/>
      <c r="I38" s="47"/>
      <c r="J38" s="47"/>
      <c r="K38" s="47"/>
      <c r="L38" s="47"/>
      <c r="M38" s="47" t="s">
        <v>32</v>
      </c>
      <c r="N38" s="47" t="s">
        <v>33</v>
      </c>
      <c r="O38" s="47" t="s">
        <v>34</v>
      </c>
      <c r="P38" s="48" t="s">
        <v>84</v>
      </c>
      <c r="Q38" s="50" t="s">
        <v>1</v>
      </c>
      <c r="R38" s="50" t="s">
        <v>1</v>
      </c>
      <c r="S38" s="51">
        <v>913449340.17999995</v>
      </c>
      <c r="T38" s="51">
        <v>913449340.17999995</v>
      </c>
      <c r="U38" s="51">
        <v>913449340.17999995</v>
      </c>
      <c r="V38" s="51">
        <v>913449340.17999995</v>
      </c>
    </row>
    <row r="39" spans="1:22" ht="33.75" x14ac:dyDescent="0.25">
      <c r="A39" s="47" t="s">
        <v>73</v>
      </c>
      <c r="B39" s="48" t="s">
        <v>74</v>
      </c>
      <c r="C39" s="49" t="s">
        <v>85</v>
      </c>
      <c r="D39" s="47" t="s">
        <v>30</v>
      </c>
      <c r="E39" s="47" t="s">
        <v>86</v>
      </c>
      <c r="F39" s="47"/>
      <c r="G39" s="47"/>
      <c r="H39" s="47"/>
      <c r="I39" s="47"/>
      <c r="J39" s="47"/>
      <c r="K39" s="47"/>
      <c r="L39" s="47"/>
      <c r="M39" s="47" t="s">
        <v>69</v>
      </c>
      <c r="N39" s="47" t="s">
        <v>71</v>
      </c>
      <c r="O39" s="47" t="s">
        <v>34</v>
      </c>
      <c r="P39" s="48" t="s">
        <v>87</v>
      </c>
      <c r="Q39" s="50" t="s">
        <v>1</v>
      </c>
      <c r="R39" s="50" t="s">
        <v>1</v>
      </c>
      <c r="S39" s="51">
        <v>1000187522.28</v>
      </c>
      <c r="T39" s="51">
        <v>986867362.27999997</v>
      </c>
      <c r="U39" s="51">
        <v>946329592.27999997</v>
      </c>
      <c r="V39" s="51">
        <v>946329592.27999997</v>
      </c>
    </row>
    <row r="40" spans="1:22" ht="33.75" x14ac:dyDescent="0.25">
      <c r="A40" s="47" t="s">
        <v>73</v>
      </c>
      <c r="B40" s="48" t="s">
        <v>74</v>
      </c>
      <c r="C40" s="49" t="s">
        <v>171</v>
      </c>
      <c r="D40" s="47" t="s">
        <v>30</v>
      </c>
      <c r="E40" s="47" t="s">
        <v>102</v>
      </c>
      <c r="F40" s="47" t="s">
        <v>41</v>
      </c>
      <c r="G40" s="47"/>
      <c r="H40" s="47"/>
      <c r="I40" s="47"/>
      <c r="J40" s="47"/>
      <c r="K40" s="47"/>
      <c r="L40" s="47"/>
      <c r="M40" s="47" t="s">
        <v>32</v>
      </c>
      <c r="N40" s="47" t="s">
        <v>33</v>
      </c>
      <c r="O40" s="47" t="s">
        <v>34</v>
      </c>
      <c r="P40" s="48" t="s">
        <v>172</v>
      </c>
      <c r="Q40" s="50" t="s">
        <v>1</v>
      </c>
      <c r="R40" s="50" t="s">
        <v>1</v>
      </c>
      <c r="S40" s="51">
        <v>65520486</v>
      </c>
      <c r="T40" s="51">
        <v>524139</v>
      </c>
      <c r="U40" s="51">
        <v>524139</v>
      </c>
      <c r="V40" s="51">
        <v>524139</v>
      </c>
    </row>
    <row r="41" spans="1:22" ht="56.25" x14ac:dyDescent="0.25">
      <c r="A41" s="47" t="s">
        <v>73</v>
      </c>
      <c r="B41" s="48" t="s">
        <v>74</v>
      </c>
      <c r="C41" s="49" t="s">
        <v>173</v>
      </c>
      <c r="D41" s="47" t="s">
        <v>52</v>
      </c>
      <c r="E41" s="47" t="s">
        <v>104</v>
      </c>
      <c r="F41" s="47" t="s">
        <v>53</v>
      </c>
      <c r="G41" s="47" t="s">
        <v>174</v>
      </c>
      <c r="H41" s="47" t="s">
        <v>175</v>
      </c>
      <c r="I41" s="47"/>
      <c r="J41" s="47"/>
      <c r="K41" s="47"/>
      <c r="L41" s="47"/>
      <c r="M41" s="47" t="s">
        <v>32</v>
      </c>
      <c r="N41" s="47" t="s">
        <v>46</v>
      </c>
      <c r="O41" s="47" t="s">
        <v>34</v>
      </c>
      <c r="P41" s="48" t="s">
        <v>176</v>
      </c>
      <c r="Q41" s="50" t="s">
        <v>1</v>
      </c>
      <c r="R41" s="50" t="s">
        <v>1</v>
      </c>
      <c r="S41" s="51">
        <v>150000000</v>
      </c>
      <c r="T41" s="51">
        <v>150000000</v>
      </c>
      <c r="U41" s="51">
        <v>150000000</v>
      </c>
      <c r="V41" s="51">
        <v>0</v>
      </c>
    </row>
    <row r="42" spans="1:22" ht="56.25" x14ac:dyDescent="0.25">
      <c r="A42" s="47" t="s">
        <v>73</v>
      </c>
      <c r="B42" s="48" t="s">
        <v>74</v>
      </c>
      <c r="C42" s="49" t="s">
        <v>177</v>
      </c>
      <c r="D42" s="47" t="s">
        <v>52</v>
      </c>
      <c r="E42" s="47" t="s">
        <v>64</v>
      </c>
      <c r="F42" s="47" t="s">
        <v>53</v>
      </c>
      <c r="G42" s="47" t="s">
        <v>105</v>
      </c>
      <c r="H42" s="47" t="s">
        <v>175</v>
      </c>
      <c r="I42" s="47"/>
      <c r="J42" s="47"/>
      <c r="K42" s="47"/>
      <c r="L42" s="47"/>
      <c r="M42" s="47" t="s">
        <v>32</v>
      </c>
      <c r="N42" s="47" t="s">
        <v>46</v>
      </c>
      <c r="O42" s="47" t="s">
        <v>34</v>
      </c>
      <c r="P42" s="48" t="s">
        <v>176</v>
      </c>
      <c r="Q42" s="50" t="s">
        <v>1</v>
      </c>
      <c r="R42" s="50" t="s">
        <v>1</v>
      </c>
      <c r="S42" s="51">
        <v>80169250</v>
      </c>
      <c r="T42" s="51">
        <v>80169250</v>
      </c>
      <c r="U42" s="51">
        <v>80169250</v>
      </c>
      <c r="V42" s="51">
        <v>80169250</v>
      </c>
    </row>
    <row r="43" spans="1:22" ht="45" x14ac:dyDescent="0.25">
      <c r="A43" s="47" t="s">
        <v>88</v>
      </c>
      <c r="B43" s="48" t="s">
        <v>89</v>
      </c>
      <c r="C43" s="49" t="s">
        <v>36</v>
      </c>
      <c r="D43" s="47" t="s">
        <v>30</v>
      </c>
      <c r="E43" s="47" t="s">
        <v>37</v>
      </c>
      <c r="F43" s="47"/>
      <c r="G43" s="47"/>
      <c r="H43" s="47"/>
      <c r="I43" s="47"/>
      <c r="J43" s="47"/>
      <c r="K43" s="47"/>
      <c r="L43" s="47"/>
      <c r="M43" s="47" t="s">
        <v>32</v>
      </c>
      <c r="N43" s="47" t="s">
        <v>33</v>
      </c>
      <c r="O43" s="47" t="s">
        <v>34</v>
      </c>
      <c r="P43" s="48" t="s">
        <v>38</v>
      </c>
      <c r="Q43" s="50" t="s">
        <v>1</v>
      </c>
      <c r="R43" s="50" t="s">
        <v>1</v>
      </c>
      <c r="S43" s="51">
        <v>160463503.21000001</v>
      </c>
      <c r="T43" s="51">
        <v>149763184.09</v>
      </c>
      <c r="U43" s="51">
        <v>149763184.09</v>
      </c>
      <c r="V43" s="51">
        <v>149763184.09</v>
      </c>
    </row>
    <row r="44" spans="1:22" ht="45" x14ac:dyDescent="0.25">
      <c r="A44" s="47" t="s">
        <v>88</v>
      </c>
      <c r="B44" s="48" t="s">
        <v>89</v>
      </c>
      <c r="C44" s="49" t="s">
        <v>90</v>
      </c>
      <c r="D44" s="47" t="s">
        <v>30</v>
      </c>
      <c r="E44" s="47" t="s">
        <v>41</v>
      </c>
      <c r="F44" s="47" t="s">
        <v>41</v>
      </c>
      <c r="G44" s="47" t="s">
        <v>31</v>
      </c>
      <c r="H44" s="47" t="s">
        <v>91</v>
      </c>
      <c r="I44" s="47"/>
      <c r="J44" s="47"/>
      <c r="K44" s="47"/>
      <c r="L44" s="47"/>
      <c r="M44" s="47" t="s">
        <v>32</v>
      </c>
      <c r="N44" s="47" t="s">
        <v>33</v>
      </c>
      <c r="O44" s="47" t="s">
        <v>34</v>
      </c>
      <c r="P44" s="48" t="s">
        <v>92</v>
      </c>
      <c r="Q44" s="50" t="s">
        <v>1</v>
      </c>
      <c r="R44" s="50" t="s">
        <v>1</v>
      </c>
      <c r="S44" s="51">
        <v>12305790820.440001</v>
      </c>
      <c r="T44" s="51">
        <v>12050443310.66</v>
      </c>
      <c r="U44" s="51">
        <v>12050443260.66</v>
      </c>
      <c r="V44" s="51">
        <v>12050443260.66</v>
      </c>
    </row>
    <row r="45" spans="1:22" ht="45" x14ac:dyDescent="0.25">
      <c r="A45" s="47" t="s">
        <v>88</v>
      </c>
      <c r="B45" s="48" t="s">
        <v>89</v>
      </c>
      <c r="C45" s="49" t="s">
        <v>83</v>
      </c>
      <c r="D45" s="47" t="s">
        <v>30</v>
      </c>
      <c r="E45" s="47" t="s">
        <v>41</v>
      </c>
      <c r="F45" s="47" t="s">
        <v>33</v>
      </c>
      <c r="G45" s="47"/>
      <c r="H45" s="47"/>
      <c r="I45" s="47"/>
      <c r="J45" s="47"/>
      <c r="K45" s="47"/>
      <c r="L45" s="47"/>
      <c r="M45" s="47" t="s">
        <v>32</v>
      </c>
      <c r="N45" s="47" t="s">
        <v>33</v>
      </c>
      <c r="O45" s="47" t="s">
        <v>34</v>
      </c>
      <c r="P45" s="48" t="s">
        <v>84</v>
      </c>
      <c r="Q45" s="50" t="s">
        <v>1</v>
      </c>
      <c r="R45" s="50" t="s">
        <v>1</v>
      </c>
      <c r="S45" s="51">
        <v>5453986115.3000002</v>
      </c>
      <c r="T45" s="51">
        <v>5363986115.3000002</v>
      </c>
      <c r="U45" s="51">
        <v>5363986115.3000002</v>
      </c>
      <c r="V45" s="51">
        <v>5363986115.3000002</v>
      </c>
    </row>
    <row r="46" spans="1:22" ht="45" x14ac:dyDescent="0.25">
      <c r="A46" s="47" t="s">
        <v>88</v>
      </c>
      <c r="B46" s="48" t="s">
        <v>89</v>
      </c>
      <c r="C46" s="49" t="s">
        <v>178</v>
      </c>
      <c r="D46" s="47" t="s">
        <v>52</v>
      </c>
      <c r="E46" s="47" t="s">
        <v>179</v>
      </c>
      <c r="F46" s="47" t="s">
        <v>53</v>
      </c>
      <c r="G46" s="47" t="s">
        <v>155</v>
      </c>
      <c r="H46" s="47" t="s">
        <v>180</v>
      </c>
      <c r="I46" s="47"/>
      <c r="J46" s="47"/>
      <c r="K46" s="47"/>
      <c r="L46" s="47"/>
      <c r="M46" s="47" t="s">
        <v>32</v>
      </c>
      <c r="N46" s="47" t="s">
        <v>46</v>
      </c>
      <c r="O46" s="47" t="s">
        <v>34</v>
      </c>
      <c r="P46" s="48" t="s">
        <v>181</v>
      </c>
      <c r="Q46" s="50" t="s">
        <v>1</v>
      </c>
      <c r="R46" s="50" t="s">
        <v>1</v>
      </c>
      <c r="S46" s="51">
        <v>401775490.89999998</v>
      </c>
      <c r="T46" s="51">
        <v>401775490.89999998</v>
      </c>
      <c r="U46" s="51">
        <v>401775490.89999998</v>
      </c>
      <c r="V46" s="51">
        <v>401775490.89999998</v>
      </c>
    </row>
    <row r="47" spans="1:22" ht="33.75" x14ac:dyDescent="0.25">
      <c r="A47" s="47" t="s">
        <v>93</v>
      </c>
      <c r="B47" s="48" t="s">
        <v>94</v>
      </c>
      <c r="C47" s="49" t="s">
        <v>36</v>
      </c>
      <c r="D47" s="47" t="s">
        <v>30</v>
      </c>
      <c r="E47" s="47" t="s">
        <v>37</v>
      </c>
      <c r="F47" s="47"/>
      <c r="G47" s="47"/>
      <c r="H47" s="47"/>
      <c r="I47" s="47"/>
      <c r="J47" s="47"/>
      <c r="K47" s="47"/>
      <c r="L47" s="47"/>
      <c r="M47" s="47" t="s">
        <v>32</v>
      </c>
      <c r="N47" s="47" t="s">
        <v>33</v>
      </c>
      <c r="O47" s="47" t="s">
        <v>34</v>
      </c>
      <c r="P47" s="48" t="s">
        <v>38</v>
      </c>
      <c r="Q47" s="50" t="s">
        <v>1</v>
      </c>
      <c r="R47" s="50" t="s">
        <v>1</v>
      </c>
      <c r="S47" s="51">
        <v>37276277472.68</v>
      </c>
      <c r="T47" s="51">
        <v>14873038339.360001</v>
      </c>
      <c r="U47" s="51">
        <v>14782869822.360001</v>
      </c>
      <c r="V47" s="51">
        <v>14782869822.360001</v>
      </c>
    </row>
    <row r="48" spans="1:22" ht="45" x14ac:dyDescent="0.25">
      <c r="A48" s="47" t="s">
        <v>93</v>
      </c>
      <c r="B48" s="48" t="s">
        <v>94</v>
      </c>
      <c r="C48" s="49" t="s">
        <v>95</v>
      </c>
      <c r="D48" s="47" t="s">
        <v>30</v>
      </c>
      <c r="E48" s="47" t="s">
        <v>41</v>
      </c>
      <c r="F48" s="47" t="s">
        <v>49</v>
      </c>
      <c r="G48" s="47" t="s">
        <v>31</v>
      </c>
      <c r="H48" s="47" t="s">
        <v>96</v>
      </c>
      <c r="I48" s="47"/>
      <c r="J48" s="47"/>
      <c r="K48" s="47"/>
      <c r="L48" s="47"/>
      <c r="M48" s="47" t="s">
        <v>32</v>
      </c>
      <c r="N48" s="47" t="s">
        <v>33</v>
      </c>
      <c r="O48" s="47" t="s">
        <v>34</v>
      </c>
      <c r="P48" s="48" t="s">
        <v>97</v>
      </c>
      <c r="Q48" s="50" t="s">
        <v>1</v>
      </c>
      <c r="R48" s="50" t="s">
        <v>1</v>
      </c>
      <c r="S48" s="51">
        <v>80508159092.669998</v>
      </c>
      <c r="T48" s="51">
        <v>80508159092.669998</v>
      </c>
      <c r="U48" s="51">
        <v>80508159092.669998</v>
      </c>
      <c r="V48" s="51">
        <v>80508159092.669998</v>
      </c>
    </row>
    <row r="49" spans="1:22" ht="33.75" x14ac:dyDescent="0.25">
      <c r="A49" s="47" t="s">
        <v>93</v>
      </c>
      <c r="B49" s="48" t="s">
        <v>94</v>
      </c>
      <c r="C49" s="49" t="s">
        <v>98</v>
      </c>
      <c r="D49" s="47" t="s">
        <v>30</v>
      </c>
      <c r="E49" s="47" t="s">
        <v>41</v>
      </c>
      <c r="F49" s="47" t="s">
        <v>49</v>
      </c>
      <c r="G49" s="47" t="s">
        <v>31</v>
      </c>
      <c r="H49" s="47" t="s">
        <v>99</v>
      </c>
      <c r="I49" s="47"/>
      <c r="J49" s="47"/>
      <c r="K49" s="47"/>
      <c r="L49" s="47"/>
      <c r="M49" s="47" t="s">
        <v>32</v>
      </c>
      <c r="N49" s="47" t="s">
        <v>33</v>
      </c>
      <c r="O49" s="47" t="s">
        <v>34</v>
      </c>
      <c r="P49" s="48" t="s">
        <v>100</v>
      </c>
      <c r="Q49" s="50" t="s">
        <v>1</v>
      </c>
      <c r="R49" s="50" t="s">
        <v>1</v>
      </c>
      <c r="S49" s="51">
        <v>179090705597.04001</v>
      </c>
      <c r="T49" s="51">
        <v>168387072447.67001</v>
      </c>
      <c r="U49" s="51">
        <v>167876262308.57001</v>
      </c>
      <c r="V49" s="51">
        <v>167876262308.57001</v>
      </c>
    </row>
    <row r="50" spans="1:22" ht="33.75" x14ac:dyDescent="0.25">
      <c r="A50" s="47" t="s">
        <v>93</v>
      </c>
      <c r="B50" s="48" t="s">
        <v>94</v>
      </c>
      <c r="C50" s="49" t="s">
        <v>83</v>
      </c>
      <c r="D50" s="47" t="s">
        <v>30</v>
      </c>
      <c r="E50" s="47" t="s">
        <v>41</v>
      </c>
      <c r="F50" s="47" t="s">
        <v>33</v>
      </c>
      <c r="G50" s="47"/>
      <c r="H50" s="47"/>
      <c r="I50" s="47"/>
      <c r="J50" s="47"/>
      <c r="K50" s="47"/>
      <c r="L50" s="47"/>
      <c r="M50" s="47" t="s">
        <v>32</v>
      </c>
      <c r="N50" s="47" t="s">
        <v>33</v>
      </c>
      <c r="O50" s="47" t="s">
        <v>34</v>
      </c>
      <c r="P50" s="48" t="s">
        <v>84</v>
      </c>
      <c r="Q50" s="50" t="s">
        <v>1</v>
      </c>
      <c r="R50" s="50" t="s">
        <v>1</v>
      </c>
      <c r="S50" s="51">
        <v>871987396.23000002</v>
      </c>
      <c r="T50" s="51">
        <v>871987396.23000002</v>
      </c>
      <c r="U50" s="51">
        <v>871987396.23000002</v>
      </c>
      <c r="V50" s="51">
        <v>871987396.23000002</v>
      </c>
    </row>
    <row r="51" spans="1:22" ht="33.75" x14ac:dyDescent="0.25">
      <c r="A51" s="47" t="s">
        <v>93</v>
      </c>
      <c r="B51" s="48" t="s">
        <v>94</v>
      </c>
      <c r="C51" s="49" t="s">
        <v>101</v>
      </c>
      <c r="D51" s="47" t="s">
        <v>30</v>
      </c>
      <c r="E51" s="47" t="s">
        <v>102</v>
      </c>
      <c r="F51" s="47" t="s">
        <v>31</v>
      </c>
      <c r="G51" s="47"/>
      <c r="H51" s="47"/>
      <c r="I51" s="47"/>
      <c r="J51" s="47"/>
      <c r="K51" s="47"/>
      <c r="L51" s="47"/>
      <c r="M51" s="47" t="s">
        <v>32</v>
      </c>
      <c r="N51" s="47" t="s">
        <v>33</v>
      </c>
      <c r="O51" s="47" t="s">
        <v>34</v>
      </c>
      <c r="P51" s="48" t="s">
        <v>103</v>
      </c>
      <c r="Q51" s="50" t="s">
        <v>1</v>
      </c>
      <c r="R51" s="50" t="s">
        <v>1</v>
      </c>
      <c r="S51" s="51">
        <v>0</v>
      </c>
      <c r="T51" s="51">
        <v>0</v>
      </c>
      <c r="U51" s="51">
        <v>0</v>
      </c>
      <c r="V51" s="51">
        <v>0</v>
      </c>
    </row>
    <row r="52" spans="1:22" ht="56.25" x14ac:dyDescent="0.25">
      <c r="A52" s="47" t="s">
        <v>93</v>
      </c>
      <c r="B52" s="48" t="s">
        <v>94</v>
      </c>
      <c r="C52" s="49" t="s">
        <v>182</v>
      </c>
      <c r="D52" s="47" t="s">
        <v>52</v>
      </c>
      <c r="E52" s="47" t="s">
        <v>104</v>
      </c>
      <c r="F52" s="47" t="s">
        <v>53</v>
      </c>
      <c r="G52" s="47" t="s">
        <v>105</v>
      </c>
      <c r="H52" s="47" t="s">
        <v>175</v>
      </c>
      <c r="I52" s="47"/>
      <c r="J52" s="47"/>
      <c r="K52" s="47"/>
      <c r="L52" s="47"/>
      <c r="M52" s="47" t="s">
        <v>32</v>
      </c>
      <c r="N52" s="47" t="s">
        <v>39</v>
      </c>
      <c r="O52" s="47" t="s">
        <v>34</v>
      </c>
      <c r="P52" s="48" t="s">
        <v>176</v>
      </c>
      <c r="Q52" s="50" t="s">
        <v>1</v>
      </c>
      <c r="R52" s="50" t="s">
        <v>1</v>
      </c>
      <c r="S52" s="51">
        <v>231077456397.20001</v>
      </c>
      <c r="T52" s="51">
        <v>103135435984.89</v>
      </c>
      <c r="U52" s="51">
        <v>101799838849.49001</v>
      </c>
      <c r="V52" s="51">
        <v>101799838849.49001</v>
      </c>
    </row>
    <row r="53" spans="1:22" ht="56.25" x14ac:dyDescent="0.25">
      <c r="A53" s="47" t="s">
        <v>93</v>
      </c>
      <c r="B53" s="48" t="s">
        <v>94</v>
      </c>
      <c r="C53" s="49" t="s">
        <v>183</v>
      </c>
      <c r="D53" s="47" t="s">
        <v>52</v>
      </c>
      <c r="E53" s="47" t="s">
        <v>104</v>
      </c>
      <c r="F53" s="47" t="s">
        <v>53</v>
      </c>
      <c r="G53" s="47" t="s">
        <v>65</v>
      </c>
      <c r="H53" s="47" t="s">
        <v>175</v>
      </c>
      <c r="I53" s="47"/>
      <c r="J53" s="47"/>
      <c r="K53" s="47"/>
      <c r="L53" s="47"/>
      <c r="M53" s="47" t="s">
        <v>32</v>
      </c>
      <c r="N53" s="47" t="s">
        <v>39</v>
      </c>
      <c r="O53" s="47" t="s">
        <v>34</v>
      </c>
      <c r="P53" s="48" t="s">
        <v>176</v>
      </c>
      <c r="Q53" s="50" t="s">
        <v>1</v>
      </c>
      <c r="R53" s="50" t="s">
        <v>1</v>
      </c>
      <c r="S53" s="51">
        <v>130635056354.98</v>
      </c>
      <c r="T53" s="51">
        <v>46288498876.410004</v>
      </c>
      <c r="U53" s="51">
        <v>40063695111.800003</v>
      </c>
      <c r="V53" s="51">
        <v>40063695111.800003</v>
      </c>
    </row>
    <row r="54" spans="1:22" ht="56.25" x14ac:dyDescent="0.25">
      <c r="A54" s="47" t="s">
        <v>93</v>
      </c>
      <c r="B54" s="48" t="s">
        <v>94</v>
      </c>
      <c r="C54" s="49" t="s">
        <v>184</v>
      </c>
      <c r="D54" s="47" t="s">
        <v>52</v>
      </c>
      <c r="E54" s="47" t="s">
        <v>104</v>
      </c>
      <c r="F54" s="47" t="s">
        <v>53</v>
      </c>
      <c r="G54" s="47" t="s">
        <v>33</v>
      </c>
      <c r="H54" s="47" t="s">
        <v>175</v>
      </c>
      <c r="I54" s="47"/>
      <c r="J54" s="47"/>
      <c r="K54" s="47"/>
      <c r="L54" s="47"/>
      <c r="M54" s="47" t="s">
        <v>32</v>
      </c>
      <c r="N54" s="47" t="s">
        <v>39</v>
      </c>
      <c r="O54" s="47" t="s">
        <v>34</v>
      </c>
      <c r="P54" s="48" t="s">
        <v>176</v>
      </c>
      <c r="Q54" s="50" t="s">
        <v>1</v>
      </c>
      <c r="R54" s="50" t="s">
        <v>1</v>
      </c>
      <c r="S54" s="51">
        <v>20471145482</v>
      </c>
      <c r="T54" s="51">
        <v>8960035757.3999996</v>
      </c>
      <c r="U54" s="51">
        <v>4932510278.3999996</v>
      </c>
      <c r="V54" s="51">
        <v>4932510278.3999996</v>
      </c>
    </row>
    <row r="55" spans="1:22" x14ac:dyDescent="0.25">
      <c r="A55" s="47" t="s">
        <v>1</v>
      </c>
      <c r="B55" s="48" t="s">
        <v>1</v>
      </c>
      <c r="C55" s="49" t="s">
        <v>1</v>
      </c>
      <c r="D55" s="47" t="s">
        <v>1</v>
      </c>
      <c r="E55" s="47" t="s">
        <v>1</v>
      </c>
      <c r="F55" s="47" t="s">
        <v>1</v>
      </c>
      <c r="G55" s="47" t="s">
        <v>1</v>
      </c>
      <c r="H55" s="47" t="s">
        <v>1</v>
      </c>
      <c r="I55" s="47" t="s">
        <v>1</v>
      </c>
      <c r="J55" s="47" t="s">
        <v>1</v>
      </c>
      <c r="K55" s="47" t="s">
        <v>1</v>
      </c>
      <c r="L55" s="47" t="s">
        <v>1</v>
      </c>
      <c r="M55" s="47" t="s">
        <v>1</v>
      </c>
      <c r="N55" s="47" t="s">
        <v>1</v>
      </c>
      <c r="O55" s="47" t="s">
        <v>1</v>
      </c>
      <c r="P55" s="48" t="s">
        <v>1</v>
      </c>
      <c r="Q55" s="50" t="s">
        <v>1</v>
      </c>
      <c r="R55" s="50" t="s">
        <v>1</v>
      </c>
      <c r="S55" s="51">
        <v>798575445947.34998</v>
      </c>
      <c r="T55" s="51">
        <v>526506000575.38</v>
      </c>
      <c r="U55" s="51">
        <v>514256243761.27002</v>
      </c>
      <c r="V55" s="51">
        <v>513686224090.27002</v>
      </c>
    </row>
    <row r="56" spans="1:22" x14ac:dyDescent="0.25">
      <c r="A56" s="47" t="s">
        <v>1</v>
      </c>
      <c r="B56" s="52" t="s">
        <v>1</v>
      </c>
      <c r="C56" s="49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8" t="s">
        <v>1</v>
      </c>
      <c r="Q56" s="50" t="s">
        <v>1</v>
      </c>
      <c r="R56" s="50" t="s">
        <v>1</v>
      </c>
      <c r="S56" s="53" t="s">
        <v>1</v>
      </c>
      <c r="T56" s="53" t="s">
        <v>1</v>
      </c>
      <c r="U56" s="53" t="s">
        <v>1</v>
      </c>
      <c r="V56" s="53" t="s">
        <v>1</v>
      </c>
    </row>
    <row r="57" spans="1:22" ht="0" hidden="1" customHeight="1" x14ac:dyDescent="0.25"/>
    <row r="58" spans="1:22" ht="34.15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96"/>
  <sheetViews>
    <sheetView showGridLines="0" tabSelected="1" view="pageBreakPreview" zoomScale="66" zoomScaleNormal="80" zoomScaleSheetLayoutView="66" workbookViewId="0">
      <selection activeCell="C5" sqref="C5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  <col min="10" max="10" width="40.28515625" customWidth="1"/>
    <col min="11" max="11" width="21.28515625" customWidth="1"/>
    <col min="12" max="12" width="18.28515625" customWidth="1"/>
    <col min="14" max="14" width="17.28515625" customWidth="1"/>
  </cols>
  <sheetData>
    <row r="1" spans="2:27" x14ac:dyDescent="0.25"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2:27" x14ac:dyDescent="0.25"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2:27" x14ac:dyDescent="0.25"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2:27" x14ac:dyDescent="0.25"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2:27" x14ac:dyDescent="0.25"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2:27" x14ac:dyDescent="0.25"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pans="2:27" ht="24" x14ac:dyDescent="0.35">
      <c r="C7" s="11"/>
      <c r="D7" s="62" t="s">
        <v>187</v>
      </c>
      <c r="E7" s="62"/>
      <c r="F7" s="62"/>
      <c r="G7" s="6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2:27" x14ac:dyDescent="0.25"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2:27" x14ac:dyDescent="0.25"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2:27" s="10" customFormat="1" ht="30.75" customHeight="1" x14ac:dyDescent="0.35">
      <c r="B10" s="63" t="s">
        <v>106</v>
      </c>
      <c r="C10" s="63"/>
      <c r="D10" s="63"/>
      <c r="E10" s="63"/>
      <c r="F10" s="63"/>
      <c r="G10" s="63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2:27" ht="9.75" customHeight="1" x14ac:dyDescent="0.3">
      <c r="B11" s="1"/>
      <c r="C11" s="1"/>
      <c r="D11" s="1"/>
      <c r="E11" s="1"/>
      <c r="F11" s="1"/>
      <c r="G11" s="1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7" s="2" customFormat="1" x14ac:dyDescent="0.25">
      <c r="B12" s="6" t="s">
        <v>107</v>
      </c>
      <c r="C12" s="6" t="s">
        <v>108</v>
      </c>
      <c r="D12" s="6" t="s">
        <v>109</v>
      </c>
      <c r="E12" s="6" t="s">
        <v>110</v>
      </c>
      <c r="F12" s="6" t="s">
        <v>111</v>
      </c>
      <c r="G12" s="6" t="s">
        <v>110</v>
      </c>
      <c r="J12" s="57"/>
      <c r="K12" s="6"/>
      <c r="L12" s="6"/>
      <c r="M12" s="6"/>
      <c r="N12" s="6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2:27" ht="6" customHeight="1" x14ac:dyDescent="0.3">
      <c r="B13" s="3"/>
      <c r="C13" s="3"/>
      <c r="D13" s="3"/>
      <c r="E13" s="3"/>
      <c r="F13" s="3"/>
      <c r="G13" s="3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7" s="4" customFormat="1" ht="18" x14ac:dyDescent="0.25">
      <c r="B14" s="12" t="s">
        <v>112</v>
      </c>
      <c r="C14" s="13">
        <f>+SUM(C15:C19)</f>
        <v>388755884252.31006</v>
      </c>
      <c r="D14" s="13">
        <f>+SUM(D15:D19)</f>
        <v>348450808896.70007</v>
      </c>
      <c r="E14" s="26">
        <f>+D14/C14</f>
        <v>0.89632291885914916</v>
      </c>
      <c r="F14" s="13">
        <f>+SUM(F15:F19)</f>
        <v>347368958790.59998</v>
      </c>
      <c r="G14" s="26">
        <f t="shared" ref="G14:G19" si="0">+F14/C14</f>
        <v>0.89354006681774323</v>
      </c>
      <c r="J14" s="12"/>
      <c r="K14" s="59"/>
      <c r="L14" s="59"/>
      <c r="M14" s="55"/>
      <c r="N14" s="59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</row>
    <row r="15" spans="2:27" ht="18" customHeight="1" x14ac:dyDescent="0.25">
      <c r="B15" s="16" t="s">
        <v>113</v>
      </c>
      <c r="C15" s="24">
        <f>+C31+C48+C61</f>
        <v>9858042404.9499989</v>
      </c>
      <c r="D15" s="24">
        <f>+D31+D61</f>
        <v>183728131.40000001</v>
      </c>
      <c r="E15" s="27">
        <f t="shared" ref="E15:E19" si="1">+D15/C15</f>
        <v>1.8637384974905868E-2</v>
      </c>
      <c r="F15" s="24">
        <f>+F31+F61</f>
        <v>181874379.40000001</v>
      </c>
      <c r="G15" s="27">
        <f t="shared" si="0"/>
        <v>1.8449340338470829E-2</v>
      </c>
      <c r="J15" s="16"/>
      <c r="K15" s="59"/>
      <c r="L15" s="59"/>
      <c r="M15" s="55"/>
      <c r="N15" s="59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7" ht="18" customHeight="1" x14ac:dyDescent="0.25">
      <c r="B16" s="16" t="s">
        <v>114</v>
      </c>
      <c r="C16" s="24">
        <f>+C32+C62+C78+C91</f>
        <v>92270489093.050003</v>
      </c>
      <c r="D16" s="24">
        <f>+D32+D48+D62+D78+D91</f>
        <v>74623412167.559998</v>
      </c>
      <c r="E16" s="27">
        <f t="shared" si="1"/>
        <v>0.80874625138603262</v>
      </c>
      <c r="F16" s="24">
        <f>+F32+F48+F62+F78+F91</f>
        <v>74314753772.559998</v>
      </c>
      <c r="G16" s="27">
        <f t="shared" si="0"/>
        <v>0.80540110389593167</v>
      </c>
      <c r="J16" s="16"/>
      <c r="K16" s="59"/>
      <c r="L16" s="59"/>
      <c r="M16" s="55"/>
      <c r="N16" s="5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2:27" ht="18" customHeight="1" x14ac:dyDescent="0.25">
      <c r="B17" s="16" t="s">
        <v>115</v>
      </c>
      <c r="C17" s="24">
        <f>+C33+C63+C79+C92</f>
        <v>285561644746.03003</v>
      </c>
      <c r="D17" s="24">
        <f>+D33+D63+D79+D92</f>
        <v>272656277096.46002</v>
      </c>
      <c r="E17" s="27">
        <f>+D17/C17</f>
        <v>0.95480706920200131</v>
      </c>
      <c r="F17" s="24">
        <f>+F33+F63+F79+F92</f>
        <v>271925476907.35999</v>
      </c>
      <c r="G17" s="27">
        <f>+F17/C17</f>
        <v>0.95224790132163006</v>
      </c>
      <c r="J17" s="16"/>
      <c r="K17" s="59"/>
      <c r="L17" s="59"/>
      <c r="M17" s="55"/>
      <c r="N17" s="59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spans="2:27" s="17" customFormat="1" ht="24.95" customHeight="1" x14ac:dyDescent="0.25">
      <c r="B18" s="16" t="s">
        <v>116</v>
      </c>
      <c r="C18" s="24">
        <f>+C64</f>
        <v>1000187522.28</v>
      </c>
      <c r="D18" s="24">
        <f>+D64</f>
        <v>986867362.27999997</v>
      </c>
      <c r="E18" s="27">
        <f t="shared" si="1"/>
        <v>0.98668233735846278</v>
      </c>
      <c r="F18" s="24">
        <f>+F64</f>
        <v>946329592.27999997</v>
      </c>
      <c r="G18" s="27">
        <f t="shared" si="0"/>
        <v>0.94615216766829191</v>
      </c>
      <c r="J18" s="16"/>
      <c r="K18" s="60"/>
      <c r="L18" s="60"/>
      <c r="M18" s="58"/>
      <c r="N18" s="60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s="17" customFormat="1" ht="24.95" customHeight="1" x14ac:dyDescent="0.25">
      <c r="B19" s="16" t="s">
        <v>185</v>
      </c>
      <c r="C19" s="24">
        <f>+C65</f>
        <v>65520486</v>
      </c>
      <c r="D19" s="24">
        <f>+D65</f>
        <v>524139</v>
      </c>
      <c r="E19" s="27">
        <f t="shared" si="1"/>
        <v>7.99962014933772E-3</v>
      </c>
      <c r="F19" s="24">
        <f>+F65</f>
        <v>524139</v>
      </c>
      <c r="G19" s="27">
        <f t="shared" si="0"/>
        <v>7.99962014933772E-3</v>
      </c>
      <c r="J19" s="16"/>
      <c r="K19" s="60"/>
      <c r="L19" s="60"/>
      <c r="M19" s="58"/>
      <c r="N19" s="60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 s="4" customFormat="1" ht="18" x14ac:dyDescent="0.25">
      <c r="B20" s="12" t="s">
        <v>117</v>
      </c>
      <c r="C20" s="13">
        <f>+C34+C49+C66+C80+C93</f>
        <v>409819561695.03998</v>
      </c>
      <c r="D20" s="13">
        <f>+D34+D49+D66+D80+D93</f>
        <v>178055191678.67999</v>
      </c>
      <c r="E20" s="26">
        <f>+D20/C20</f>
        <v>0.43447216365717711</v>
      </c>
      <c r="F20" s="13">
        <f>+F34+F49+F66+F80+F93</f>
        <v>166317265299.67001</v>
      </c>
      <c r="G20" s="26">
        <f>+F20/C20</f>
        <v>0.40583046990673444</v>
      </c>
      <c r="J20" s="12"/>
      <c r="K20" s="59"/>
      <c r="L20" s="59"/>
      <c r="M20" s="55"/>
      <c r="N20" s="59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7" ht="6" customHeight="1" x14ac:dyDescent="0.3">
      <c r="B21" s="3"/>
      <c r="C21" s="3"/>
      <c r="D21" s="3"/>
      <c r="E21" s="28"/>
      <c r="F21" s="3"/>
      <c r="G21" s="28"/>
      <c r="J21" s="3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2:27" s="4" customFormat="1" ht="24.95" customHeight="1" x14ac:dyDescent="0.25">
      <c r="B22" s="14" t="s">
        <v>118</v>
      </c>
      <c r="C22" s="15">
        <f>+C20+C14</f>
        <v>798575445947.3501</v>
      </c>
      <c r="D22" s="15">
        <f>+D20+D14</f>
        <v>526506000575.38007</v>
      </c>
      <c r="E22" s="29">
        <f>+D22/C22</f>
        <v>0.65930652294322167</v>
      </c>
      <c r="F22" s="54">
        <f>+F20+F14</f>
        <v>513686224090.27002</v>
      </c>
      <c r="G22" s="29">
        <f>+F22/C22</f>
        <v>0.64325321633309673</v>
      </c>
      <c r="J22" s="14"/>
      <c r="K22" s="59"/>
      <c r="L22" s="59"/>
      <c r="M22" s="55"/>
      <c r="N22" s="59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2:27" x14ac:dyDescent="0.25">
      <c r="C23" s="43"/>
      <c r="D23" s="43"/>
      <c r="F23" s="43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spans="2:27" x14ac:dyDescent="0.25"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2:27" ht="26.25" x14ac:dyDescent="0.4">
      <c r="B25" s="42" t="s">
        <v>120</v>
      </c>
      <c r="C25" s="11"/>
      <c r="D25" s="62" t="s">
        <v>187</v>
      </c>
      <c r="E25" s="62"/>
      <c r="F25" s="62"/>
      <c r="G25" s="62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spans="2:27" x14ac:dyDescent="0.25"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spans="2:27" x14ac:dyDescent="0.25"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2:27" x14ac:dyDescent="0.25">
      <c r="B28" s="6" t="s">
        <v>107</v>
      </c>
      <c r="C28" s="6" t="s">
        <v>108</v>
      </c>
      <c r="D28" s="6" t="s">
        <v>109</v>
      </c>
      <c r="E28" s="6" t="s">
        <v>110</v>
      </c>
      <c r="F28" s="6" t="s">
        <v>111</v>
      </c>
      <c r="G28" s="6" t="s">
        <v>110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pans="2:27" ht="6" customHeight="1" x14ac:dyDescent="0.3">
      <c r="B29" s="7"/>
      <c r="C29" s="7"/>
      <c r="D29" s="7"/>
      <c r="E29" s="7"/>
      <c r="F29" s="7"/>
      <c r="G29" s="7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pans="2:27" ht="18" x14ac:dyDescent="0.25">
      <c r="B30" s="18" t="s">
        <v>112</v>
      </c>
      <c r="C30" s="19">
        <f>+C31+C32+C33</f>
        <v>2879267661.73</v>
      </c>
      <c r="D30" s="19">
        <f>+D31+D32+D33</f>
        <v>1952385170.77</v>
      </c>
      <c r="E30" s="30">
        <f>+D30/C30</f>
        <v>0.67808394360839475</v>
      </c>
      <c r="F30" s="19">
        <f>+F31+F32+F33</f>
        <v>1952385170.77</v>
      </c>
      <c r="G30" s="30">
        <f>+F30/C30</f>
        <v>0.67808394360839475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spans="2:27" ht="16.5" x14ac:dyDescent="0.25">
      <c r="B31" s="16" t="s">
        <v>113</v>
      </c>
      <c r="C31" s="25">
        <v>0</v>
      </c>
      <c r="D31" s="25">
        <v>0</v>
      </c>
      <c r="E31" s="31">
        <f>IFERROR(D31/C31,0)</f>
        <v>0</v>
      </c>
      <c r="F31" s="25">
        <v>0</v>
      </c>
      <c r="G31" s="31">
        <f>IFERROR(F31/C31,0)</f>
        <v>0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spans="2:27" ht="18" customHeight="1" x14ac:dyDescent="0.25">
      <c r="B32" s="16" t="s">
        <v>114</v>
      </c>
      <c r="C32" s="25">
        <f>SUM(REP_EPG034_EjecucionPresupu!S5:S6)</f>
        <v>1162224024.79</v>
      </c>
      <c r="D32" s="25">
        <f>SUM(REP_EPG034_EjecucionPresupu!T5:T6)</f>
        <v>1144650718.21</v>
      </c>
      <c r="E32" s="31">
        <f>+D32/C32</f>
        <v>0.98487958757936089</v>
      </c>
      <c r="F32" s="25">
        <f>SUM(REP_EPG034_EjecucionPresupu!V5:V6)</f>
        <v>1144650718.21</v>
      </c>
      <c r="G32" s="31">
        <f>+F32/C32</f>
        <v>0.98487958757936089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2:27" ht="18" customHeight="1" x14ac:dyDescent="0.25">
      <c r="B33" s="16" t="s">
        <v>115</v>
      </c>
      <c r="C33" s="25">
        <f>SUM(REP_EPG034_EjecucionPresupu!S7:S9)</f>
        <v>1717043636.9400001</v>
      </c>
      <c r="D33" s="25">
        <f>SUM(REP_EPG034_EjecucionPresupu!T7:T9)</f>
        <v>807734452.55999994</v>
      </c>
      <c r="E33" s="31">
        <f>+D33/C33</f>
        <v>0.47042162189860831</v>
      </c>
      <c r="F33" s="25">
        <f>SUM(REP_EPG034_EjecucionPresupu!V7:V9)</f>
        <v>807734452.55999994</v>
      </c>
      <c r="G33" s="31">
        <f>+F33/C33</f>
        <v>0.47042162189860831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2:27" ht="18" x14ac:dyDescent="0.25">
      <c r="B34" s="18" t="s">
        <v>117</v>
      </c>
      <c r="C34" s="20">
        <f>SUM(REP_EPG034_EjecucionPresupu!S10:S20)</f>
        <v>8205055969.9799986</v>
      </c>
      <c r="D34" s="20">
        <f>SUM(REP_EPG034_EjecucionPresupu!T10:T20)</f>
        <v>5218043996.1300001</v>
      </c>
      <c r="E34" s="30">
        <f>+D34/C34</f>
        <v>0.63595471075655807</v>
      </c>
      <c r="F34" s="20">
        <f>SUM(REP_EPG034_EjecucionPresupu!V10:V20)</f>
        <v>5218043996.1300001</v>
      </c>
      <c r="G34" s="30">
        <f>+F34/C34</f>
        <v>0.63595471075655807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pans="2:27" ht="6" customHeight="1" x14ac:dyDescent="0.3">
      <c r="B35" s="7"/>
      <c r="C35" s="7"/>
      <c r="D35" s="8"/>
      <c r="E35" s="32"/>
      <c r="F35" s="8"/>
      <c r="G35" s="32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pans="2:27" ht="24.95" customHeight="1" x14ac:dyDescent="0.25">
      <c r="B36" s="21" t="s">
        <v>118</v>
      </c>
      <c r="C36" s="22">
        <f>+C34+C30</f>
        <v>11084323631.709999</v>
      </c>
      <c r="D36" s="22">
        <f>+D34+D30</f>
        <v>7170429166.8999996</v>
      </c>
      <c r="E36" s="33">
        <f>+D36/C36</f>
        <v>0.64689821455473007</v>
      </c>
      <c r="F36" s="22">
        <f>+F34+F30</f>
        <v>7170429166.8999996</v>
      </c>
      <c r="G36" s="33">
        <f>+F36/C36</f>
        <v>0.64689821455473007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pans="2:27" x14ac:dyDescent="0.25"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spans="2:27" x14ac:dyDescent="0.25"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pans="2:27" x14ac:dyDescent="0.25"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pans="2:27" ht="24" x14ac:dyDescent="0.35">
      <c r="C40" s="11"/>
      <c r="D40" s="62" t="s">
        <v>187</v>
      </c>
      <c r="E40" s="62"/>
      <c r="F40" s="62"/>
      <c r="G40" s="62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</row>
    <row r="41" spans="2:27" x14ac:dyDescent="0.25"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2" spans="2:27" x14ac:dyDescent="0.25"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pans="2:27" x14ac:dyDescent="0.25"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spans="2:27" ht="16.5" x14ac:dyDescent="0.3">
      <c r="B44" s="1"/>
      <c r="C44" s="1"/>
      <c r="D44" s="1"/>
      <c r="E44" s="1"/>
      <c r="F44" s="1"/>
      <c r="G44" s="1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pans="2:27" ht="21" customHeight="1" x14ac:dyDescent="0.25">
      <c r="B45" s="9" t="s">
        <v>107</v>
      </c>
      <c r="C45" s="9" t="s">
        <v>108</v>
      </c>
      <c r="D45" s="9" t="s">
        <v>109</v>
      </c>
      <c r="E45" s="9" t="s">
        <v>119</v>
      </c>
      <c r="F45" s="9" t="s">
        <v>111</v>
      </c>
      <c r="G45" s="9" t="s">
        <v>119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spans="2:27" ht="6" customHeight="1" x14ac:dyDescent="0.3">
      <c r="B46" s="3"/>
      <c r="C46" s="3"/>
      <c r="D46" s="3"/>
      <c r="E46" s="3"/>
      <c r="F46" s="3"/>
      <c r="G46" s="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spans="2:27" ht="18" x14ac:dyDescent="0.25">
      <c r="B47" s="12" t="s">
        <v>112</v>
      </c>
      <c r="C47" s="23">
        <f>SUM(C48:C48)</f>
        <v>9662366657.5499992</v>
      </c>
      <c r="D47" s="23">
        <f>SUM(D48:D48)</f>
        <v>5744407089.7200003</v>
      </c>
      <c r="E47" s="26">
        <f>+D47/C47</f>
        <v>0.59451346583204068</v>
      </c>
      <c r="F47" s="23">
        <f>SUM(F48:F48)</f>
        <v>5735171039.7200003</v>
      </c>
      <c r="G47" s="26">
        <f>+F47/C47</f>
        <v>0.59355758718167051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spans="2:27" ht="18" customHeight="1" x14ac:dyDescent="0.25">
      <c r="B48" s="16" t="s">
        <v>114</v>
      </c>
      <c r="C48" s="24">
        <f>SUM(REP_EPG034_EjecucionPresupu!S21:S22)</f>
        <v>9662366657.5499992</v>
      </c>
      <c r="D48" s="24">
        <f>SUM(REP_EPG034_EjecucionPresupu!T21:T22)</f>
        <v>5744407089.7200003</v>
      </c>
      <c r="E48" s="27">
        <f>+D48/C48</f>
        <v>0.59451346583204068</v>
      </c>
      <c r="F48" s="24">
        <f>SUM(REP_EPG034_EjecucionPresupu!V21:V22)</f>
        <v>5735171039.7200003</v>
      </c>
      <c r="G48" s="27">
        <f>+F48/C48</f>
        <v>0.59355758718167051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spans="2:27" ht="18" x14ac:dyDescent="0.25">
      <c r="B49" s="12" t="s">
        <v>117</v>
      </c>
      <c r="C49" s="13">
        <f>SUM(REP_EPG034_EjecucionPresupu!S23:S29)</f>
        <v>18798902749.98</v>
      </c>
      <c r="D49" s="13">
        <f>SUM(REP_EPG034_EjecucionPresupu!T23:T29)</f>
        <v>13821232322.949999</v>
      </c>
      <c r="E49" s="26">
        <f>+D49/C49</f>
        <v>0.73521484241758228</v>
      </c>
      <c r="F49" s="13">
        <f>SUM(REP_EPG034_EjecucionPresupu!V23:V29)</f>
        <v>13821232322.949999</v>
      </c>
      <c r="G49" s="26">
        <f>+F49/C49</f>
        <v>0.73521484241758228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spans="2:27" ht="6" customHeight="1" x14ac:dyDescent="0.3">
      <c r="B50" s="3"/>
      <c r="C50" s="3"/>
      <c r="D50" s="3"/>
      <c r="E50" s="28"/>
      <c r="F50" s="3"/>
      <c r="G50" s="28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2:27" ht="18" x14ac:dyDescent="0.25">
      <c r="B51" s="14" t="s">
        <v>118</v>
      </c>
      <c r="C51" s="15">
        <f>+C47+C49</f>
        <v>28461269407.529999</v>
      </c>
      <c r="D51" s="15">
        <f>+D49+D47</f>
        <v>19565639412.669998</v>
      </c>
      <c r="E51" s="29">
        <f>+D51/C51</f>
        <v>0.68744788338546547</v>
      </c>
      <c r="F51" s="15">
        <f>+F49+F47</f>
        <v>19556403362.669998</v>
      </c>
      <c r="G51" s="29">
        <f>+F51/C51</f>
        <v>0.68712337045289906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spans="2:27" x14ac:dyDescent="0.25"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spans="2:27" ht="10.15" customHeight="1" x14ac:dyDescent="0.25"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spans="2:27" ht="24" x14ac:dyDescent="0.35">
      <c r="B54" s="5"/>
      <c r="C54" s="11"/>
      <c r="D54" s="62" t="s">
        <v>187</v>
      </c>
      <c r="E54" s="62"/>
      <c r="F54" s="62"/>
      <c r="G54" s="62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spans="2:27" x14ac:dyDescent="0.25"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spans="2:27" x14ac:dyDescent="0.25"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</row>
    <row r="57" spans="2:27" x14ac:dyDescent="0.25"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</row>
    <row r="58" spans="2:27" x14ac:dyDescent="0.25">
      <c r="B58" s="6" t="s">
        <v>107</v>
      </c>
      <c r="C58" s="6" t="s">
        <v>108</v>
      </c>
      <c r="D58" s="6" t="s">
        <v>109</v>
      </c>
      <c r="E58" s="6" t="s">
        <v>110</v>
      </c>
      <c r="F58" s="6" t="s">
        <v>111</v>
      </c>
      <c r="G58" s="6" t="s">
        <v>110</v>
      </c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spans="2:27" ht="6" customHeight="1" x14ac:dyDescent="0.3">
      <c r="B59" s="7"/>
      <c r="C59" s="7"/>
      <c r="D59" s="7"/>
      <c r="E59" s="7"/>
      <c r="F59" s="7"/>
      <c r="G59" s="7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</row>
    <row r="60" spans="2:27" ht="18" x14ac:dyDescent="0.25">
      <c r="B60" s="18" t="s">
        <v>112</v>
      </c>
      <c r="C60" s="19">
        <f>+C61+C62+C63+C64+C65</f>
        <v>60546879935.460007</v>
      </c>
      <c r="D60" s="19">
        <f>+D61+D62+D63+D64+D65</f>
        <v>58549566750.230003</v>
      </c>
      <c r="E60" s="30">
        <f t="shared" ref="E60:E66" si="2">+D60/C60</f>
        <v>0.96701212040390783</v>
      </c>
      <c r="F60" s="19">
        <f>+F61+F62+F63+F64+F65</f>
        <v>58077931400.230003</v>
      </c>
      <c r="G60" s="30">
        <f t="shared" ref="G60:G66" si="3">+F60/C60</f>
        <v>0.95922253074209962</v>
      </c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  <row r="61" spans="2:27" ht="18" customHeight="1" x14ac:dyDescent="0.25">
      <c r="B61" s="16" t="s">
        <v>113</v>
      </c>
      <c r="C61" s="25">
        <f>SUM(REP_EPG034_EjecucionPresupu!S30:S32)</f>
        <v>195675747.40000001</v>
      </c>
      <c r="D61" s="25">
        <f>SUM(REP_EPG034_EjecucionPresupu!T30:T32)</f>
        <v>183728131.40000001</v>
      </c>
      <c r="E61" s="34">
        <f t="shared" si="2"/>
        <v>0.93894176381717498</v>
      </c>
      <c r="F61" s="25">
        <f>SUM(REP_EPG034_EjecucionPresupu!V30:V32)</f>
        <v>181874379.40000001</v>
      </c>
      <c r="G61" s="34">
        <f t="shared" si="3"/>
        <v>0.92946817281455285</v>
      </c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  <row r="62" spans="2:27" ht="18" customHeight="1" x14ac:dyDescent="0.25">
      <c r="B62" s="16" t="s">
        <v>114</v>
      </c>
      <c r="C62" s="25">
        <f>SUM(REP_EPG034_EjecucionPresupu!S33:S34)</f>
        <v>53671524092.370003</v>
      </c>
      <c r="D62" s="25">
        <f>SUM(REP_EPG034_EjecucionPresupu!T33:T34)</f>
        <v>52711552836.18</v>
      </c>
      <c r="E62" s="34">
        <f t="shared" si="2"/>
        <v>0.98211395572561222</v>
      </c>
      <c r="F62" s="25">
        <f>SUM(REP_EPG034_EjecucionPresupu!V33:V34)</f>
        <v>52502299008.18</v>
      </c>
      <c r="G62" s="34">
        <f t="shared" si="3"/>
        <v>0.97821516895667548</v>
      </c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spans="2:27" ht="18" customHeight="1" x14ac:dyDescent="0.25">
      <c r="B63" s="16" t="s">
        <v>115</v>
      </c>
      <c r="C63" s="25">
        <f>SUM(REP_EPG034_EjecucionPresupu!S35:S38)</f>
        <v>5613972087.4099998</v>
      </c>
      <c r="D63" s="25">
        <f>SUM(REP_EPG034_EjecucionPresupu!T35:T38)</f>
        <v>4666894281.3699999</v>
      </c>
      <c r="E63" s="34">
        <f t="shared" si="2"/>
        <v>0.83129987265808913</v>
      </c>
      <c r="F63" s="25">
        <f>SUM(REP_EPG034_EjecucionPresupu!V35:V38)</f>
        <v>4446904281.3699999</v>
      </c>
      <c r="G63" s="34">
        <f t="shared" si="3"/>
        <v>0.79211371416375786</v>
      </c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</row>
    <row r="64" spans="2:27" ht="24.95" customHeight="1" x14ac:dyDescent="0.25">
      <c r="B64" s="16" t="s">
        <v>116</v>
      </c>
      <c r="C64" s="39">
        <f>SUM(REP_EPG034_EjecucionPresupu!S39:S39)</f>
        <v>1000187522.28</v>
      </c>
      <c r="D64" s="39">
        <f>SUM(REP_EPG034_EjecucionPresupu!T39:T39)</f>
        <v>986867362.27999997</v>
      </c>
      <c r="E64" s="34">
        <f t="shared" si="2"/>
        <v>0.98668233735846278</v>
      </c>
      <c r="F64" s="39">
        <f>SUM(REP_EPG034_EjecucionPresupu!V39:V39)</f>
        <v>946329592.27999997</v>
      </c>
      <c r="G64" s="34">
        <f t="shared" si="3"/>
        <v>0.94615216766829191</v>
      </c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  <row r="65" spans="2:27" ht="23.45" customHeight="1" x14ac:dyDescent="0.25">
      <c r="B65" s="16" t="s">
        <v>185</v>
      </c>
      <c r="C65" s="39">
        <f>SUM(REP_EPG034_EjecucionPresupu!S40:S40)</f>
        <v>65520486</v>
      </c>
      <c r="D65" s="39">
        <f>SUM(REP_EPG034_EjecucionPresupu!T40:T40)</f>
        <v>524139</v>
      </c>
      <c r="E65" s="34">
        <f t="shared" ref="E65" si="4">+D65/C65</f>
        <v>7.99962014933772E-3</v>
      </c>
      <c r="F65" s="39">
        <f>SUM(REP_EPG034_EjecucionPresupu!V40:V40)</f>
        <v>524139</v>
      </c>
      <c r="G65" s="34">
        <f t="shared" ref="G65" si="5">+F65/C65</f>
        <v>7.99962014933772E-3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</row>
    <row r="66" spans="2:27" ht="18" x14ac:dyDescent="0.25">
      <c r="B66" s="18" t="s">
        <v>117</v>
      </c>
      <c r="C66" s="20">
        <f>SUM(REP_EPG034_EjecucionPresupu!S41:S42)</f>
        <v>230169250</v>
      </c>
      <c r="D66" s="20">
        <f>SUM(REP_EPG034_EjecucionPresupu!T41:T42)</f>
        <v>230169250</v>
      </c>
      <c r="E66" s="30">
        <f t="shared" si="2"/>
        <v>1</v>
      </c>
      <c r="F66" s="20">
        <f>SUM(REP_EPG034_EjecucionPresupu!V41:V42)</f>
        <v>80169250</v>
      </c>
      <c r="G66" s="30">
        <f t="shared" si="3"/>
        <v>0.34830564899525024</v>
      </c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</row>
    <row r="67" spans="2:27" ht="6" customHeight="1" x14ac:dyDescent="0.3">
      <c r="B67" s="7"/>
      <c r="C67" s="7"/>
      <c r="D67" s="8"/>
      <c r="E67" s="32"/>
      <c r="F67" s="8"/>
      <c r="G67" s="32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spans="2:27" ht="18" x14ac:dyDescent="0.25">
      <c r="B68" s="21" t="s">
        <v>118</v>
      </c>
      <c r="C68" s="22">
        <f>+C66+C60</f>
        <v>60777049185.460007</v>
      </c>
      <c r="D68" s="22">
        <f>+D66+D60</f>
        <v>58779736000.230003</v>
      </c>
      <c r="E68" s="33">
        <f>+D68/C68</f>
        <v>0.96713704906707065</v>
      </c>
      <c r="F68" s="22">
        <f>+F66+F60</f>
        <v>58158100650.230003</v>
      </c>
      <c r="G68" s="33">
        <f>+F68/C68</f>
        <v>0.9569089225237255</v>
      </c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</row>
    <row r="69" spans="2:27" ht="18" x14ac:dyDescent="0.25">
      <c r="B69" s="21"/>
      <c r="C69" s="22"/>
      <c r="D69" s="22"/>
      <c r="E69" s="33"/>
      <c r="F69" s="22"/>
      <c r="G69" s="33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</row>
    <row r="70" spans="2:27" x14ac:dyDescent="0.25"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</row>
    <row r="71" spans="2:27" ht="19.5" x14ac:dyDescent="0.25">
      <c r="D71" s="62" t="s">
        <v>187</v>
      </c>
      <c r="E71" s="62"/>
      <c r="F71" s="62"/>
      <c r="G71" s="62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</row>
    <row r="72" spans="2:27" x14ac:dyDescent="0.25"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</row>
    <row r="73" spans="2:27" x14ac:dyDescent="0.25">
      <c r="D73" s="61"/>
      <c r="E73" s="61"/>
      <c r="F73" s="61"/>
      <c r="G73" s="61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</row>
    <row r="74" spans="2:27" x14ac:dyDescent="0.25"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</row>
    <row r="75" spans="2:27" x14ac:dyDescent="0.25">
      <c r="B75" s="9" t="s">
        <v>107</v>
      </c>
      <c r="C75" s="9" t="s">
        <v>108</v>
      </c>
      <c r="D75" s="9" t="s">
        <v>109</v>
      </c>
      <c r="E75" s="9" t="s">
        <v>119</v>
      </c>
      <c r="F75" s="9" t="s">
        <v>111</v>
      </c>
      <c r="G75" s="9" t="s">
        <v>119</v>
      </c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</row>
    <row r="76" spans="2:27" ht="6" customHeight="1" x14ac:dyDescent="0.3">
      <c r="B76" s="3"/>
      <c r="C76" s="3"/>
      <c r="D76" s="3"/>
      <c r="E76" s="3"/>
      <c r="F76" s="3"/>
      <c r="G76" s="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</row>
    <row r="77" spans="2:27" ht="18" x14ac:dyDescent="0.25">
      <c r="B77" s="12" t="s">
        <v>112</v>
      </c>
      <c r="C77" s="23">
        <f>SUM(C78:C79)</f>
        <v>17920240438.950001</v>
      </c>
      <c r="D77" s="23">
        <f>SUM(D78:D79)</f>
        <v>17564192610.049999</v>
      </c>
      <c r="E77" s="26">
        <f>+D77/C77</f>
        <v>0.98013152613030097</v>
      </c>
      <c r="F77" s="23">
        <f>SUM(F78:F79)</f>
        <v>17564192560.049999</v>
      </c>
      <c r="G77" s="26">
        <f>+F77/C77</f>
        <v>0.98013152334015985</v>
      </c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</row>
    <row r="78" spans="2:27" ht="18" customHeight="1" x14ac:dyDescent="0.25">
      <c r="B78" s="16" t="s">
        <v>114</v>
      </c>
      <c r="C78" s="40">
        <f>SUM(REP_EPG034_EjecucionPresupu!S43:S43)</f>
        <v>160463503.21000001</v>
      </c>
      <c r="D78" s="40">
        <f>SUM(REP_EPG034_EjecucionPresupu!T43:T43)</f>
        <v>149763184.09</v>
      </c>
      <c r="E78" s="27">
        <f>+D78/C78</f>
        <v>0.93331618152449036</v>
      </c>
      <c r="F78" s="40">
        <f>SUM(REP_EPG034_EjecucionPresupu!V43:V43)</f>
        <v>149763184.09</v>
      </c>
      <c r="G78" s="27">
        <f>+F78/C78</f>
        <v>0.93331618152449036</v>
      </c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</row>
    <row r="79" spans="2:27" ht="18" customHeight="1" x14ac:dyDescent="0.25">
      <c r="B79" s="16" t="s">
        <v>115</v>
      </c>
      <c r="C79" s="24">
        <f>SUM(REP_EPG034_EjecucionPresupu!S44:S45)</f>
        <v>17759776935.740002</v>
      </c>
      <c r="D79" s="24">
        <f>SUM(REP_EPG034_EjecucionPresupu!T44:T45)</f>
        <v>17414429425.959999</v>
      </c>
      <c r="E79" s="27">
        <f>+D79/C79</f>
        <v>0.98055451309835873</v>
      </c>
      <c r="F79" s="24">
        <f>SUM(REP_EPG034_EjecucionPresupu!V44:V45)</f>
        <v>17414429375.959999</v>
      </c>
      <c r="G79" s="27">
        <f>+F79/C79</f>
        <v>0.98055451028300811</v>
      </c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</row>
    <row r="80" spans="2:27" ht="23.45" customHeight="1" x14ac:dyDescent="0.25">
      <c r="B80" s="18" t="s">
        <v>117</v>
      </c>
      <c r="C80" s="20">
        <f>SUM(REP_EPG034_EjecucionPresupu!S46:S46)</f>
        <v>401775490.89999998</v>
      </c>
      <c r="D80" s="20">
        <f>SUM(REP_EPG034_EjecucionPresupu!T46:T46)</f>
        <v>401775490.89999998</v>
      </c>
      <c r="E80" s="30">
        <f t="shared" ref="E80" si="6">+D80/C80</f>
        <v>1</v>
      </c>
      <c r="F80" s="20">
        <f>SUM(REP_EPG034_EjecucionPresupu!V46:V46)</f>
        <v>401775490.89999998</v>
      </c>
      <c r="G80" s="30">
        <f t="shared" ref="G80" si="7">+F80/C80</f>
        <v>1</v>
      </c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spans="2:27" ht="7.15" customHeight="1" x14ac:dyDescent="0.3">
      <c r="B81" s="3"/>
      <c r="C81" s="3"/>
      <c r="D81" s="3"/>
      <c r="E81" s="28"/>
      <c r="F81" s="3"/>
      <c r="G81" s="28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</row>
    <row r="82" spans="2:27" ht="18" x14ac:dyDescent="0.25">
      <c r="B82" s="14" t="s">
        <v>118</v>
      </c>
      <c r="C82" s="15">
        <f>C77+C80</f>
        <v>18322015929.850002</v>
      </c>
      <c r="D82" s="15">
        <f>D77+D80</f>
        <v>17965968100.950001</v>
      </c>
      <c r="E82" s="29">
        <f>+D82/C82</f>
        <v>0.98056721322243079</v>
      </c>
      <c r="F82" s="15">
        <f>F77+F80</f>
        <v>17965968050.950001</v>
      </c>
      <c r="G82" s="29">
        <f>+F82/C82</f>
        <v>0.9805672104934734</v>
      </c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</row>
    <row r="83" spans="2:27" ht="24" customHeight="1" x14ac:dyDescent="0.25">
      <c r="B83" s="36"/>
      <c r="C83" s="37"/>
      <c r="D83" s="37"/>
      <c r="E83" s="38"/>
      <c r="F83" s="37"/>
      <c r="G83" s="38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</row>
    <row r="84" spans="2:27" ht="19.5" x14ac:dyDescent="0.25">
      <c r="D84" s="62" t="s">
        <v>187</v>
      </c>
      <c r="E84" s="62"/>
      <c r="F84" s="62"/>
      <c r="G84" s="62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</row>
    <row r="85" spans="2:27" x14ac:dyDescent="0.25"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</row>
    <row r="86" spans="2:27" x14ac:dyDescent="0.25"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</row>
    <row r="87" spans="2:27" x14ac:dyDescent="0.25"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</row>
    <row r="88" spans="2:27" x14ac:dyDescent="0.25">
      <c r="B88" s="9" t="s">
        <v>107</v>
      </c>
      <c r="C88" s="9" t="s">
        <v>108</v>
      </c>
      <c r="D88" s="9" t="s">
        <v>109</v>
      </c>
      <c r="E88" s="9" t="s">
        <v>119</v>
      </c>
      <c r="F88" s="9" t="s">
        <v>111</v>
      </c>
      <c r="G88" s="9" t="s">
        <v>119</v>
      </c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</row>
    <row r="89" spans="2:27" ht="6.75" customHeight="1" x14ac:dyDescent="0.25">
      <c r="B89" s="41"/>
      <c r="C89" s="41"/>
      <c r="D89" s="41"/>
      <c r="E89" s="41"/>
      <c r="F89" s="41"/>
      <c r="G89" s="41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</row>
    <row r="90" spans="2:27" ht="18" x14ac:dyDescent="0.25">
      <c r="B90" s="12" t="s">
        <v>112</v>
      </c>
      <c r="C90" s="23">
        <f>+C91+C92</f>
        <v>297747129558.62006</v>
      </c>
      <c r="D90" s="23">
        <f>+D91+D92</f>
        <v>264640257275.93005</v>
      </c>
      <c r="E90" s="26">
        <f t="shared" ref="E90:E94" si="8">+D90/C90</f>
        <v>0.88880876087112048</v>
      </c>
      <c r="F90" s="23">
        <f>+F91+F92</f>
        <v>264039278619.83002</v>
      </c>
      <c r="G90" s="26">
        <f t="shared" ref="G90:G94" si="9">+F90/C90</f>
        <v>0.88679034122425127</v>
      </c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</row>
    <row r="91" spans="2:27" ht="18" customHeight="1" x14ac:dyDescent="0.25">
      <c r="B91" s="16" t="s">
        <v>114</v>
      </c>
      <c r="C91" s="25">
        <f>SUM(REP_EPG034_EjecucionPresupu!S47:S47)</f>
        <v>37276277472.68</v>
      </c>
      <c r="D91" s="25">
        <f>SUM(REP_EPG034_EjecucionPresupu!T47:T47)</f>
        <v>14873038339.360001</v>
      </c>
      <c r="E91" s="34">
        <f t="shared" si="8"/>
        <v>0.39899473197828128</v>
      </c>
      <c r="F91" s="25">
        <f>SUM(REP_EPG034_EjecucionPresupu!V47:V47)</f>
        <v>14782869822.360001</v>
      </c>
      <c r="G91" s="34">
        <f t="shared" si="9"/>
        <v>0.39657580704496181</v>
      </c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</row>
    <row r="92" spans="2:27" ht="16.5" x14ac:dyDescent="0.25">
      <c r="B92" s="16" t="s">
        <v>115</v>
      </c>
      <c r="C92" s="25">
        <f>SUM(REP_EPG034_EjecucionPresupu!S48:S50)</f>
        <v>260470852085.94003</v>
      </c>
      <c r="D92" s="25">
        <f>SUM(REP_EPG034_EjecucionPresupu!T48:T50)</f>
        <v>249767218936.57004</v>
      </c>
      <c r="E92" s="34">
        <f t="shared" si="8"/>
        <v>0.95890659909294407</v>
      </c>
      <c r="F92" s="25">
        <f>SUM(REP_EPG034_EjecucionPresupu!V48:V50)</f>
        <v>249256408797.47</v>
      </c>
      <c r="G92" s="34">
        <f t="shared" si="9"/>
        <v>0.95694549620941871</v>
      </c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</row>
    <row r="93" spans="2:27" ht="18" x14ac:dyDescent="0.25">
      <c r="B93" s="12" t="s">
        <v>117</v>
      </c>
      <c r="C93" s="13">
        <f>SUM(REP_EPG034_EjecucionPresupu!S52:S54)</f>
        <v>382183658234.17999</v>
      </c>
      <c r="D93" s="13">
        <f>SUM(REP_EPG034_EjecucionPresupu!T52:T54)</f>
        <v>158383970618.69998</v>
      </c>
      <c r="E93" s="26">
        <f t="shared" si="8"/>
        <v>0.41441847971859502</v>
      </c>
      <c r="F93" s="13">
        <f>SUM(REP_EPG034_EjecucionPresupu!V52:V54)</f>
        <v>146796044239.69</v>
      </c>
      <c r="G93" s="26">
        <f t="shared" si="9"/>
        <v>0.38409817132929819</v>
      </c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</row>
    <row r="94" spans="2:27" ht="18" x14ac:dyDescent="0.25">
      <c r="B94" s="14" t="s">
        <v>118</v>
      </c>
      <c r="C94" s="15">
        <f>+C90+C93</f>
        <v>679930787792.80005</v>
      </c>
      <c r="D94" s="15">
        <f>+D90+D93</f>
        <v>423024227894.63</v>
      </c>
      <c r="E94" s="29">
        <f t="shared" si="8"/>
        <v>0.62215777765830638</v>
      </c>
      <c r="F94" s="15">
        <f>+F90+F93</f>
        <v>410835322859.52002</v>
      </c>
      <c r="G94" s="29">
        <f t="shared" si="9"/>
        <v>0.60423109268691721</v>
      </c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</row>
    <row r="95" spans="2:27" x14ac:dyDescent="0.25"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</row>
    <row r="96" spans="2:27" x14ac:dyDescent="0.25">
      <c r="E96" s="35"/>
    </row>
  </sheetData>
  <mergeCells count="8">
    <mergeCell ref="D73:G73"/>
    <mergeCell ref="D84:G84"/>
    <mergeCell ref="D71:G71"/>
    <mergeCell ref="D7:G7"/>
    <mergeCell ref="D25:G25"/>
    <mergeCell ref="D54:G54"/>
    <mergeCell ref="B10:G10"/>
    <mergeCell ref="D40:G40"/>
  </mergeCells>
  <pageMargins left="0.7" right="0.7" top="0.75" bottom="0.75" header="0.3" footer="0.3"/>
  <pageSetup paperSize="9" scale="48" orientation="portrait" r:id="rId1"/>
  <ignoredErrors>
    <ignoredError sqref="D21 E30 D96:G96 E18 E16 E15 E21 E14 E22 E17 E19:E20 E31:E34 E36 G31 E60:F60 E61:E66" formula="1"/>
    <ignoredError sqref="D67 E47 E90 E93 G90 D77:G77 D83:G83 D85:G86 E35 E67:F67 F61:F66" formula="1" formulaRange="1"/>
    <ignoredError sqref="C35:D35 C47:D47 F47:G47 C70:G70 C67 G60 E48 G48 G66:G67 C77 C41:G46 C40 C55:G59 C54 C74:G74 C73 E73:G73 C50 C52:G53 C37:G39 C72:G72 C71 C76:G76 C83:C86 C32:C34 D32:D34 F35:G35 C48:C49 C51 D50:E50 D48:D49 D51 F50:G50 F48:F49 F51 C61:C66 D61:D66 C79:D79 F79 C92:C93 F92:F94 D92:D9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2025</Anio>
    <_dlc_DocId xmlns="81cc8fc0-8d1e-4295-8f37-5d076116407c">2TV4CCKVFCYA-94321226-199</_dlc_DocId>
    <_dlc_DocIdUrl xmlns="81cc8fc0-8d1e-4295-8f37-5d076116407c">
      <Url>https://www.minjusticia.gov.co/ministerio/_layouts/15/DocIdRedir.aspx?ID=2TV4CCKVFCYA-94321226-199</Url>
      <Description>2TV4CCKVFCYA-94321226-199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A403F-049B-4D11-BAC3-56C7DFF4D0A2}"/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50CA9A7-A0EC-43B0-BDAA-5C2B340AF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Reservas-Presupuestales-Sector-Justicia-Junio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2025-07-02T23:24:05Z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b90446dd-c3ed-4d5a-b627-38d2751689a5</vt:lpwstr>
  </property>
  <property fmtid="{D5CDD505-2E9C-101B-9397-08002B2CF9AE}" pid="4" name="MediaServiceImageTags">
    <vt:lpwstr/>
  </property>
</Properties>
</file>