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minjusticiagovco.sharepoint.com/sites/GrupodeGestindeProyectosyPresupuesto2/Documentos compartidos/2025/Presupuesto/EJECUCIÓN PRESUPUESTAL/Web/"/>
    </mc:Choice>
  </mc:AlternateContent>
  <xr:revisionPtr revIDLastSave="0" documentId="8_{66E06B4D-27C1-4572-ACC9-1BC46B05DAE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P_EPG034_EjecucionPresupu" sheetId="5" r:id="rId1"/>
    <sheet name="RESERVAS" sheetId="1" r:id="rId2"/>
  </sheets>
  <definedNames>
    <definedName name="_xlnm._FilterDatabase" localSheetId="0" hidden="1">REP_EPG034_EjecucionPresupu!$A$4:$W$73</definedName>
    <definedName name="_xlnm.Print_Area" localSheetId="1">RESERVAS!$A$1:$H$101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G34" i="1"/>
  <c r="E34" i="1"/>
  <c r="F97" i="1"/>
  <c r="D97" i="1"/>
  <c r="C97" i="1"/>
  <c r="F96" i="1"/>
  <c r="D96" i="1"/>
  <c r="C96" i="1"/>
  <c r="F95" i="1"/>
  <c r="D95" i="1"/>
  <c r="C95" i="1"/>
  <c r="F84" i="1"/>
  <c r="D84" i="1"/>
  <c r="C84" i="1"/>
  <c r="F83" i="1"/>
  <c r="D83" i="1"/>
  <c r="C83" i="1"/>
  <c r="F82" i="1"/>
  <c r="D82" i="1"/>
  <c r="C82" i="1"/>
  <c r="F70" i="1"/>
  <c r="D70" i="1"/>
  <c r="C70" i="1"/>
  <c r="F69" i="1"/>
  <c r="F21" i="1" s="1"/>
  <c r="D69" i="1"/>
  <c r="D21" i="1" s="1"/>
  <c r="C69" i="1"/>
  <c r="C21" i="1" s="1"/>
  <c r="F68" i="1"/>
  <c r="D68" i="1"/>
  <c r="C68" i="1"/>
  <c r="F67" i="1"/>
  <c r="D67" i="1"/>
  <c r="C67" i="1"/>
  <c r="F66" i="1"/>
  <c r="D66" i="1"/>
  <c r="C66" i="1"/>
  <c r="F65" i="1"/>
  <c r="F17" i="1" s="1"/>
  <c r="D65" i="1"/>
  <c r="D17" i="1" s="1"/>
  <c r="C65" i="1"/>
  <c r="F52" i="1"/>
  <c r="D52" i="1"/>
  <c r="C52" i="1"/>
  <c r="F51" i="1"/>
  <c r="D51" i="1"/>
  <c r="C51" i="1"/>
  <c r="F37" i="1"/>
  <c r="D37" i="1"/>
  <c r="C37" i="1"/>
  <c r="F36" i="1"/>
  <c r="D36" i="1"/>
  <c r="F35" i="1"/>
  <c r="D35" i="1"/>
  <c r="D18" i="1" s="1"/>
  <c r="C35" i="1"/>
  <c r="F18" i="1" l="1"/>
  <c r="F64" i="1"/>
  <c r="F94" i="1"/>
  <c r="D94" i="1"/>
  <c r="E21" i="1"/>
  <c r="G21" i="1"/>
  <c r="C22" i="1"/>
  <c r="C94" i="1"/>
  <c r="D22" i="1"/>
  <c r="F22" i="1"/>
  <c r="C18" i="1"/>
  <c r="E84" i="1"/>
  <c r="G84" i="1"/>
  <c r="C64" i="1"/>
  <c r="G69" i="1"/>
  <c r="D64" i="1"/>
  <c r="E69" i="1"/>
  <c r="D20" i="1" l="1"/>
  <c r="C98" i="1" l="1"/>
  <c r="F98" i="1"/>
  <c r="G83" i="1"/>
  <c r="G95" i="1"/>
  <c r="E95" i="1"/>
  <c r="G68" i="1"/>
  <c r="G97" i="1"/>
  <c r="E82" i="1"/>
  <c r="G96" i="1"/>
  <c r="D98" i="1"/>
  <c r="E96" i="1"/>
  <c r="E83" i="1"/>
  <c r="E68" i="1"/>
  <c r="E70" i="1"/>
  <c r="G82" i="1"/>
  <c r="F81" i="1"/>
  <c r="F86" i="1" s="1"/>
  <c r="C81" i="1"/>
  <c r="C86" i="1" s="1"/>
  <c r="F20" i="1"/>
  <c r="C20" i="1"/>
  <c r="G86" i="1" l="1"/>
  <c r="C17" i="1"/>
  <c r="E98" i="1"/>
  <c r="F19" i="1"/>
  <c r="F16" i="1" s="1"/>
  <c r="C19" i="1"/>
  <c r="G98" i="1"/>
  <c r="D19" i="1"/>
  <c r="E37" i="1"/>
  <c r="G35" i="1"/>
  <c r="F50" i="1"/>
  <c r="D72" i="1"/>
  <c r="G20" i="1"/>
  <c r="C50" i="1"/>
  <c r="C54" i="1" s="1"/>
  <c r="D33" i="1"/>
  <c r="D39" i="1" s="1"/>
  <c r="E20" i="1"/>
  <c r="G65" i="1"/>
  <c r="E36" i="1"/>
  <c r="E51" i="1"/>
  <c r="E65" i="1"/>
  <c r="G66" i="1"/>
  <c r="G36" i="1"/>
  <c r="F72" i="1"/>
  <c r="G67" i="1"/>
  <c r="G81" i="1"/>
  <c r="F33" i="1"/>
  <c r="D50" i="1"/>
  <c r="G51" i="1"/>
  <c r="E52" i="1"/>
  <c r="E66" i="1"/>
  <c r="D81" i="1"/>
  <c r="G94" i="1"/>
  <c r="E97" i="1"/>
  <c r="C33" i="1"/>
  <c r="E35" i="1"/>
  <c r="G37" i="1"/>
  <c r="E67" i="1"/>
  <c r="G70" i="1"/>
  <c r="G52" i="1"/>
  <c r="C16" i="1" l="1"/>
  <c r="D16" i="1"/>
  <c r="D24" i="1" s="1"/>
  <c r="D86" i="1"/>
  <c r="E86" i="1" s="1"/>
  <c r="G18" i="1"/>
  <c r="E17" i="1"/>
  <c r="G17" i="1"/>
  <c r="G19" i="1"/>
  <c r="E33" i="1"/>
  <c r="C24" i="1"/>
  <c r="G22" i="1"/>
  <c r="E22" i="1"/>
  <c r="E19" i="1"/>
  <c r="E64" i="1"/>
  <c r="E18" i="1"/>
  <c r="G50" i="1"/>
  <c r="F54" i="1"/>
  <c r="G54" i="1" s="1"/>
  <c r="E50" i="1"/>
  <c r="E81" i="1"/>
  <c r="G64" i="1"/>
  <c r="C72" i="1"/>
  <c r="G72" i="1" s="1"/>
  <c r="E94" i="1"/>
  <c r="C39" i="1"/>
  <c r="E39" i="1" s="1"/>
  <c r="F39" i="1"/>
  <c r="G33" i="1"/>
  <c r="D54" i="1"/>
  <c r="E54" i="1" s="1"/>
  <c r="G16" i="1" l="1"/>
  <c r="F24" i="1"/>
  <c r="G24" i="1" s="1"/>
  <c r="E16" i="1"/>
  <c r="G39" i="1"/>
  <c r="E24" i="1"/>
  <c r="E72" i="1"/>
</calcChain>
</file>

<file path=xl/sharedStrings.xml><?xml version="1.0" encoding="utf-8"?>
<sst xmlns="http://schemas.openxmlformats.org/spreadsheetml/2006/main" count="867" uniqueCount="188">
  <si>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</si>
  <si>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</si>
  <si>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</si>
  <si>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</si>
  <si>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</si>
  <si>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</si>
  <si>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</si>
  <si>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</si>
  <si>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</si>
  <si>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</si>
  <si>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</si>
  <si>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</si>
  <si>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</si>
  <si>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</si>
  <si>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</si>
  <si>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</si>
  <si>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</si>
  <si>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</si>
  <si>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</si>
  <si>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</si>
  <si>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</si>
  <si>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</si>
  <si>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</si>
  <si>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</si>
  <si>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</si>
  <si>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</si>
  <si>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</si>
  <si>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</si>
  <si>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</si>
  <si>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</si>
  <si>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</si>
  <si>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</si>
  <si>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</si>
  <si>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</si>
  <si>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</si>
  <si>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</si>
  <si>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A-02</t>
  </si>
  <si>
    <t>02</t>
  </si>
  <si>
    <t>ADQUISICIÓN DE BIENES  Y SERVICIOS</t>
  </si>
  <si>
    <t>16</t>
  </si>
  <si>
    <t>A-03-03-01-028</t>
  </si>
  <si>
    <t>03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</si>
  <si>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</si>
  <si>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</si>
  <si>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</si>
  <si>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</si>
  <si>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</si>
  <si>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</si>
  <si>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</si>
  <si>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</si>
  <si>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</si>
  <si>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</si>
  <si>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</si>
  <si>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0800</t>
  </si>
  <si>
    <t>1202</t>
  </si>
  <si>
    <t>14</t>
  </si>
  <si>
    <t>15</t>
  </si>
  <si>
    <t>17</t>
  </si>
  <si>
    <t>1203</t>
  </si>
  <si>
    <t>4</t>
  </si>
  <si>
    <t>1204</t>
  </si>
  <si>
    <t>5</t>
  </si>
  <si>
    <t>1207</t>
  </si>
  <si>
    <t>9</t>
  </si>
  <si>
    <t>1299</t>
  </si>
  <si>
    <t>7</t>
  </si>
  <si>
    <t>8</t>
  </si>
  <si>
    <t>12-04-00</t>
  </si>
  <si>
    <t>SUPERINTENDENCIA DE NOTARIADO Y REGISTRO</t>
  </si>
  <si>
    <t>Propios</t>
  </si>
  <si>
    <t>20</t>
  </si>
  <si>
    <t>26</t>
  </si>
  <si>
    <t>1209</t>
  </si>
  <si>
    <t>12-08-00</t>
  </si>
  <si>
    <t>INSTITUTO NACIONAL PENITENCIARIO Y CARCELARIO - INPEC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</si>
  <si>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</si>
  <si>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</si>
  <si>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</si>
  <si>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</si>
  <si>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</si>
  <si>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</si>
  <si>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</si>
  <si>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</si>
  <si>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</si>
  <si>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</si>
  <si>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</si>
  <si>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</si>
  <si>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</si>
  <si>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</si>
  <si>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</si>
  <si>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</si>
  <si>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</si>
  <si>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</si>
  <si>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</si>
  <si>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</si>
  <si>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</si>
  <si>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</si>
  <si>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</si>
  <si>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</si>
  <si>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</si>
  <si>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</si>
  <si>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</si>
  <si>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08</t>
  </si>
  <si>
    <t>IMPUESTOS</t>
  </si>
  <si>
    <t>1206</t>
  </si>
  <si>
    <t>6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</si>
  <si>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</si>
  <si>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</si>
  <si>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</si>
  <si>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</si>
  <si>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</si>
  <si>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</si>
  <si>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</si>
  <si>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</si>
  <si>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</si>
  <si>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</si>
  <si>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</si>
  <si>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Inversión</t>
  </si>
  <si>
    <t>Total</t>
  </si>
  <si>
    <t xml:space="preserve">% </t>
  </si>
  <si>
    <t>MINISTERIO DE JUSTICIA Y DEL DERECHO</t>
  </si>
  <si>
    <t>C-1202-0800-14-20111D1</t>
  </si>
  <si>
    <t>20111D1</t>
  </si>
  <si>
    <t>2. SEGURIDAD HUMANA Y JUSTICIA SOCIAL / D. CAPACIDADES Y LA OFERTA DEL SISTEMA DE JUSTICIA - ACCESO EFECTIVO A LA JUSTICIA</t>
  </si>
  <si>
    <t>C-1202-0800-15-20110B1</t>
  </si>
  <si>
    <t>20110B1</t>
  </si>
  <si>
    <t>2. SEGURIDAD HUMANA Y JUSTICIA SOCIAL / B. JURISDICCIÓN ESPECIAL INDÍGENA, JUSTICIAS PROPIAS Y COMUNITARIA, Y DESARROLLO DE JUSTICIA AMBIENTAL - ACCESO EFECTIVO A LA JUSTICIA</t>
  </si>
  <si>
    <t>C-1202-0800-16-20110C1</t>
  </si>
  <si>
    <t>20110C1</t>
  </si>
  <si>
    <t>2. SEGURIDAD HUMANA Y JUSTICIA SOCIAL / C. RENOVACIÓN DE LA ARQUITECTURA INSTITUCIONAL DEL SISTEMA DE JUSTICIA - ACCESO EFECTIVO A LA JUSTICIA</t>
  </si>
  <si>
    <t>C-1202-0800-17-20111A1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</si>
  <si>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</si>
  <si>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</si>
  <si>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</si>
  <si>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</si>
  <si>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</si>
  <si>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</si>
  <si>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</si>
  <si>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20110A2</t>
  </si>
  <si>
    <t>C-1204-0800-5-20113B1</t>
  </si>
  <si>
    <t>20113B1</t>
  </si>
  <si>
    <t>2. SEGURIDAD HUMANA Y JUSTICIA SOCIAL / B. OFERTA INSTITUCIONAL Y DE LOS MECANISMOS DE JUSTICIA TRANSICIONAL - ACCESO EFECTIVO A LA JUSTICIA</t>
  </si>
  <si>
    <t>C-1207-0800-10-20112A1</t>
  </si>
  <si>
    <t>20112A1</t>
  </si>
  <si>
    <t>2. SEGURIDAD HUMANA Y JUSTICIA SOCIAL / A. TRATAMIENTO PENITENCIARIO, RESOCIALIZACIÓN Y NO REINCIDENCIA PARA UN PROYECTO DE VIDA DIGNO - ACCESO EFECTIVO A LA JUSTICIA</t>
  </si>
  <si>
    <t>C-1207-0800-10-20112C1</t>
  </si>
  <si>
    <t>20112C1</t>
  </si>
  <si>
    <t>2. SEGURIDAD HUMANA Y JUSTICIA SOCIAL / C. ATENCIÓN A LA POBLACIÓN CONDENADA, SINDICADA Y POSPENADA EN LOS TERRITORIOS - ACCESO EFECTIVO A LA JUSTICIA</t>
  </si>
  <si>
    <t>C-1299-0800-7-20110D1</t>
  </si>
  <si>
    <t>20110D1</t>
  </si>
  <si>
    <t>2. SEGURIDAD HUMANA Y JUSTICIA SOCIAL / D. TRANSFORMACIÓN DE LA EVIDENCIA PARA EL DISEÑO DE LAS POLÍTICAS DE JUSTICIA - FORTALECIMIENTO DE LA GOBERNANZA E INSTITUCIONALIDAD</t>
  </si>
  <si>
    <t>C-1299-0800-8-20110C2</t>
  </si>
  <si>
    <t>20110C2</t>
  </si>
  <si>
    <t>2. SEGURIDAD HUMANA Y JUSTICIA SOCIAL / C. RENOVACIÓN DE LA ARQUITECTURA INSTITUCIONAL DEL SISTEMA DE JUSTICIA - FORTALECIMIENTO DE LA GOBERNANZA E INSTITUCIONALIDAD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</si>
  <si>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</si>
  <si>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</si>
  <si>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</si>
  <si>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</si>
  <si>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</si>
  <si>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</si>
  <si>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</si>
  <si>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</si>
  <si>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</si>
  <si>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</si>
  <si>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</si>
  <si>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</si>
  <si>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</si>
  <si>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</si>
  <si>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C-1299-0800-10-53105B</t>
  </si>
  <si>
    <t>A-01-01-02</t>
  </si>
  <si>
    <t>CONTRIBUCIONES INHERENTES A LA NÓMINA</t>
  </si>
  <si>
    <t>A-08-03</t>
  </si>
  <si>
    <t>TASAS Y DERECHOS ADMINISTRATIVOS</t>
  </si>
  <si>
    <t>C-1206-0800-12-20112C</t>
  </si>
  <si>
    <t>12</t>
  </si>
  <si>
    <t>20112C</t>
  </si>
  <si>
    <t>2. SEGURIDAD HUMANA Y JUSTICIA SOCIAL / C. ATENCIÓN A LA POBLACIÓN CONDENADA, SINDICADA Y POSPENADA EN LOS TERRITORIOS</t>
  </si>
  <si>
    <t>C-1299-0800-6-20112C</t>
  </si>
  <si>
    <t>C-1205-0800-3-20110E</t>
  </si>
  <si>
    <t>1205</t>
  </si>
  <si>
    <t>20110E</t>
  </si>
  <si>
    <t>2. SEGURIDAD HUMANA Y JUSTICIA SOCIAL / E. SISTEMA NACIONAL DE DEFENSA JURÍDICA DEL ESTADO</t>
  </si>
  <si>
    <t>C-1206-0800-6-20112C</t>
  </si>
  <si>
    <t>C-1206-0800-7-20112C</t>
  </si>
  <si>
    <t>C-1206-0800-10-20112C</t>
  </si>
  <si>
    <t>Tasas y derechos administrativos</t>
  </si>
  <si>
    <t>Enero-Agosto</t>
  </si>
  <si>
    <t>Reservas Presupuestales a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</si>
</sst>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2060"/>
      <name val="Century Gothic"/>
      <family val="2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20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3" applyFont="1"/>
    <xf numFmtId="0" fontId="0" fillId="0" borderId="0" xfId="0" applyAlignment="1">
      <alignment wrapText="1"/>
    </xf>
    <xf numFmtId="0" fontId="5" fillId="0" borderId="0" xfId="3" applyFont="1"/>
    <xf numFmtId="0" fontId="0" fillId="3" borderId="0" xfId="0" applyFill="1"/>
    <xf numFmtId="0" fontId="8" fillId="0" borderId="0" xfId="3" applyFont="1"/>
    <xf numFmtId="0" fontId="9" fillId="2" borderId="0" xfId="0" applyFont="1" applyFill="1" applyAlignment="1">
      <alignment horizontal="center" vertical="center"/>
    </xf>
    <xf numFmtId="0" fontId="5" fillId="0" borderId="0" xfId="0" applyFont="1"/>
    <xf numFmtId="4" fontId="5" fillId="0" borderId="0" xfId="0" applyNumberFormat="1" applyFont="1"/>
    <xf numFmtId="0" fontId="9" fillId="2" borderId="0" xfId="3" applyFont="1" applyFill="1" applyAlignment="1">
      <alignment horizontal="center" vertical="center" wrapText="1"/>
    </xf>
    <xf numFmtId="0" fontId="11" fillId="0" borderId="0" xfId="0" applyFont="1"/>
    <xf numFmtId="0" fontId="3" fillId="0" borderId="0" xfId="3" applyFont="1"/>
    <xf numFmtId="0" fontId="6" fillId="5" borderId="0" xfId="3" applyFont="1" applyFill="1"/>
    <xf numFmtId="4" fontId="6" fillId="5" borderId="0" xfId="3" applyNumberFormat="1" applyFont="1" applyFill="1"/>
    <xf numFmtId="0" fontId="7" fillId="4" borderId="0" xfId="3" applyFont="1" applyFill="1"/>
    <xf numFmtId="4" fontId="7" fillId="4" borderId="0" xfId="3" applyNumberFormat="1" applyFont="1" applyFill="1"/>
    <xf numFmtId="0" fontId="5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0" fontId="6" fillId="5" borderId="0" xfId="0" applyFont="1" applyFill="1"/>
    <xf numFmtId="4" fontId="6" fillId="5" borderId="0" xfId="0" applyNumberFormat="1" applyFont="1" applyFill="1" applyAlignment="1">
      <alignment horizontal="right" vertical="center"/>
    </xf>
    <xf numFmtId="4" fontId="6" fillId="5" borderId="0" xfId="0" applyNumberFormat="1" applyFont="1" applyFill="1"/>
    <xf numFmtId="0" fontId="7" fillId="4" borderId="0" xfId="0" applyFont="1" applyFill="1"/>
    <xf numFmtId="4" fontId="7" fillId="4" borderId="0" xfId="0" applyNumberFormat="1" applyFont="1" applyFill="1"/>
    <xf numFmtId="4" fontId="6" fillId="5" borderId="0" xfId="3" applyNumberFormat="1" applyFont="1" applyFill="1" applyAlignment="1">
      <alignment horizontal="right" vertical="center"/>
    </xf>
    <xf numFmtId="4" fontId="5" fillId="0" borderId="0" xfId="3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0" fontId="6" fillId="5" borderId="0" xfId="3" applyNumberFormat="1" applyFont="1" applyFill="1" applyAlignment="1">
      <alignment horizontal="right"/>
    </xf>
    <xf numFmtId="10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/>
    </xf>
    <xf numFmtId="10" fontId="7" fillId="4" borderId="0" xfId="3" applyNumberFormat="1" applyFont="1" applyFill="1" applyAlignment="1">
      <alignment horizontal="right"/>
    </xf>
    <xf numFmtId="10" fontId="6" fillId="5" borderId="0" xfId="0" applyNumberFormat="1" applyFont="1" applyFill="1" applyAlignment="1">
      <alignment horizontal="right"/>
    </xf>
    <xf numFmtId="10" fontId="5" fillId="0" borderId="0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0" fontId="7" fillId="4" borderId="0" xfId="0" applyNumberFormat="1" applyFont="1" applyFill="1" applyAlignment="1">
      <alignment horizontal="right"/>
    </xf>
    <xf numFmtId="10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3" applyFont="1"/>
    <xf numFmtId="4" fontId="7" fillId="0" borderId="0" xfId="3" applyNumberFormat="1" applyFont="1"/>
    <xf numFmtId="10" fontId="7" fillId="0" borderId="0" xfId="3" applyNumberFormat="1" applyFont="1" applyAlignment="1">
      <alignment horizontal="right"/>
    </xf>
    <xf numFmtId="4" fontId="5" fillId="3" borderId="0" xfId="1" applyNumberFormat="1" applyFont="1" applyFill="1" applyBorder="1" applyAlignment="1">
      <alignment vertical="center"/>
    </xf>
    <xf numFmtId="4" fontId="5" fillId="3" borderId="0" xfId="3" applyNumberFormat="1" applyFont="1" applyFill="1" applyAlignment="1">
      <alignment vertical="center"/>
    </xf>
    <xf numFmtId="0" fontId="9" fillId="0" borderId="0" xfId="3" applyFont="1" applyAlignment="1">
      <alignment horizontal="center" vertical="center" wrapText="1"/>
    </xf>
    <xf numFmtId="0" fontId="13" fillId="0" borderId="0" xfId="3" applyFont="1"/>
    <xf numFmtId="4" fontId="0" fillId="0" borderId="0" xfId="0" applyNumberFormat="1"/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0" xfId="0" applyFont="1"/>
    <xf numFmtId="0" fontId="1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165" fontId="16" fillId="0" borderId="1" xfId="0" applyNumberFormat="1" applyFont="1" applyBorder="1" applyAlignment="1">
      <alignment horizontal="righ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right" vertical="center" wrapText="1" readingOrder="1"/>
    </xf>
    <xf numFmtId="4" fontId="18" fillId="4" borderId="0" xfId="3" applyNumberFormat="1" applyFont="1" applyFill="1"/>
    <xf numFmtId="0" fontId="0" fillId="6" borderId="0" xfId="0" applyFill="1"/>
    <xf numFmtId="0" fontId="11" fillId="6" borderId="0" xfId="0" applyFont="1" applyFill="1"/>
    <xf numFmtId="0" fontId="0" fillId="6" borderId="0" xfId="0" applyFill="1" applyAlignment="1">
      <alignment wrapText="1"/>
    </xf>
    <xf numFmtId="0" fontId="0" fillId="6" borderId="0" xfId="0" applyFill="1" applyAlignment="1">
      <alignment vertical="center"/>
    </xf>
    <xf numFmtId="4" fontId="0" fillId="6" borderId="0" xfId="0" applyNumberFormat="1" applyFill="1"/>
    <xf numFmtId="4" fontId="0" fillId="6" borderId="0" xfId="0" applyNumberFormat="1" applyFill="1" applyAlignment="1">
      <alignment vertical="center"/>
    </xf>
    <xf numFmtId="0" fontId="0" fillId="0" borderId="0" xfId="0"/>
    <xf numFmtId="0" fontId="12" fillId="0" borderId="0" xfId="3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6">
    <cellStyle name="Millares" xfId="1" builtinId="3"/>
    <cellStyle name="Millares [0] 2" xfId="5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80909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1549121</xdr:colOff>
      <xdr:row>59</xdr:row>
      <xdr:rowOff>167129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808" y="12675577"/>
          <a:ext cx="1549121" cy="6590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164366</xdr:rowOff>
    </xdr:from>
    <xdr:to>
      <xdr:col>1</xdr:col>
      <xdr:colOff>2281813</xdr:colOff>
      <xdr:row>77</xdr:row>
      <xdr:rowOff>170657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9808" y="16304531"/>
          <a:ext cx="2281813" cy="5159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131159</xdr:colOff>
      <xdr:row>87</xdr:row>
      <xdr:rowOff>44748</xdr:rowOff>
    </xdr:from>
    <xdr:to>
      <xdr:col>1</xdr:col>
      <xdr:colOff>1963615</xdr:colOff>
      <xdr:row>91</xdr:row>
      <xdr:rowOff>29411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9" y="18094623"/>
          <a:ext cx="2046769" cy="7109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154781</xdr:rowOff>
    </xdr:from>
    <xdr:to>
      <xdr:col>2</xdr:col>
      <xdr:colOff>35719</xdr:colOff>
      <xdr:row>8</xdr:row>
      <xdr:rowOff>172426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54781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showGridLines="0" workbookViewId="0">
      <selection activeCell="C8" sqref="C8"/>
    </sheetView>
  </sheetViews>
  <sheetFormatPr baseColWidth="10" defaultColWidth="11.5703125" defaultRowHeight="15" x14ac:dyDescent="0.25"/>
  <cols>
    <col min="1" max="1" width="13.42578125" style="46" customWidth="1"/>
    <col min="2" max="2" width="26.85546875" style="46" customWidth="1"/>
    <col min="3" max="3" width="21.5703125" style="46" customWidth="1"/>
    <col min="4" max="11" width="5.42578125" style="46" customWidth="1"/>
    <col min="12" max="12" width="7" style="46" customWidth="1"/>
    <col min="13" max="13" width="9.7109375" style="46" customWidth="1"/>
    <col min="14" max="14" width="8.140625" style="46" customWidth="1"/>
    <col min="15" max="15" width="9.7109375" style="46" customWidth="1"/>
    <col min="16" max="16" width="27.7109375" style="46" customWidth="1"/>
    <col min="17" max="17" width="15.28515625" style="46" customWidth="1"/>
    <col min="18" max="18" width="17.7109375" style="46" customWidth="1"/>
    <col min="19" max="22" width="18.85546875" style="46" customWidth="1"/>
    <col min="23" max="23" width="0" style="46" hidden="1" customWidth="1"/>
    <col min="24" max="24" width="6.42578125" style="46" customWidth="1"/>
    <col min="25" max="16384" width="11.5703125" style="46"/>
  </cols>
  <sheetData>
    <row r="1" spans="1:22" x14ac:dyDescent="0.25">
      <c r="A1" s="44" t="s">
        <v>0</v>
      </c>
      <c r="B1" s="44">
        <v>2025</v>
      </c>
      <c r="C1" s="45" t="s">
        <v>1</v>
      </c>
      <c r="D1" s="45" t="s">
        <v>1</v>
      </c>
      <c r="E1" s="45" t="s">
        <v>1</v>
      </c>
      <c r="F1" s="45" t="s">
        <v>1</v>
      </c>
      <c r="G1" s="45" t="s">
        <v>1</v>
      </c>
      <c r="H1" s="45" t="s">
        <v>1</v>
      </c>
      <c r="I1" s="45" t="s">
        <v>1</v>
      </c>
      <c r="J1" s="45" t="s">
        <v>1</v>
      </c>
      <c r="K1" s="45" t="s">
        <v>1</v>
      </c>
      <c r="L1" s="45" t="s">
        <v>1</v>
      </c>
      <c r="M1" s="45" t="s">
        <v>1</v>
      </c>
      <c r="N1" s="45" t="s">
        <v>1</v>
      </c>
      <c r="O1" s="45" t="s">
        <v>1</v>
      </c>
      <c r="P1" s="45" t="s">
        <v>1</v>
      </c>
      <c r="Q1" s="45" t="s">
        <v>1</v>
      </c>
      <c r="R1" s="45" t="s">
        <v>1</v>
      </c>
      <c r="S1" s="45" t="s">
        <v>1</v>
      </c>
      <c r="T1" s="45" t="s">
        <v>1</v>
      </c>
      <c r="U1" s="45" t="s">
        <v>1</v>
      </c>
      <c r="V1" s="45" t="s">
        <v>1</v>
      </c>
    </row>
    <row r="2" spans="1:22" x14ac:dyDescent="0.25">
      <c r="A2" s="44" t="s">
        <v>2</v>
      </c>
      <c r="B2" s="44" t="s">
        <v>3</v>
      </c>
      <c r="C2" s="45" t="s">
        <v>1</v>
      </c>
      <c r="D2" s="45" t="s">
        <v>1</v>
      </c>
      <c r="E2" s="45" t="s">
        <v>1</v>
      </c>
      <c r="F2" s="45" t="s">
        <v>1</v>
      </c>
      <c r="G2" s="45" t="s">
        <v>1</v>
      </c>
      <c r="H2" s="45" t="s">
        <v>1</v>
      </c>
      <c r="I2" s="45" t="s">
        <v>1</v>
      </c>
      <c r="J2" s="45" t="s">
        <v>1</v>
      </c>
      <c r="K2" s="45" t="s">
        <v>1</v>
      </c>
      <c r="L2" s="45" t="s">
        <v>1</v>
      </c>
      <c r="M2" s="45" t="s">
        <v>1</v>
      </c>
      <c r="N2" s="45" t="s">
        <v>1</v>
      </c>
      <c r="O2" s="45" t="s">
        <v>1</v>
      </c>
      <c r="P2" s="45" t="s">
        <v>1</v>
      </c>
      <c r="Q2" s="45" t="s">
        <v>1</v>
      </c>
      <c r="R2" s="45" t="s">
        <v>1</v>
      </c>
      <c r="S2" s="45" t="s">
        <v>1</v>
      </c>
      <c r="T2" s="45" t="s">
        <v>1</v>
      </c>
      <c r="U2" s="45" t="s">
        <v>1</v>
      </c>
      <c r="V2" s="45" t="s">
        <v>1</v>
      </c>
    </row>
    <row r="3" spans="1:22" x14ac:dyDescent="0.25">
      <c r="A3" s="44" t="s">
        <v>4</v>
      </c>
      <c r="B3" s="44" t="s">
        <v>186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  <c r="L3" s="45" t="s">
        <v>1</v>
      </c>
      <c r="M3" s="45" t="s">
        <v>1</v>
      </c>
      <c r="N3" s="45" t="s">
        <v>1</v>
      </c>
      <c r="O3" s="45" t="s">
        <v>1</v>
      </c>
      <c r="P3" s="45" t="s">
        <v>1</v>
      </c>
      <c r="Q3" s="45" t="s">
        <v>1</v>
      </c>
      <c r="R3" s="45" t="s">
        <v>1</v>
      </c>
      <c r="S3" s="45" t="s">
        <v>1</v>
      </c>
      <c r="T3" s="45" t="s">
        <v>1</v>
      </c>
      <c r="U3" s="45" t="s">
        <v>1</v>
      </c>
      <c r="V3" s="45" t="s">
        <v>1</v>
      </c>
    </row>
    <row r="4" spans="1:22" ht="24" x14ac:dyDescent="0.25">
      <c r="A4" s="44" t="s">
        <v>5</v>
      </c>
      <c r="B4" s="44" t="s">
        <v>6</v>
      </c>
      <c r="C4" s="44" t="s">
        <v>7</v>
      </c>
      <c r="D4" s="44" t="s">
        <v>8</v>
      </c>
      <c r="E4" s="44" t="s">
        <v>9</v>
      </c>
      <c r="F4" s="44" t="s">
        <v>10</v>
      </c>
      <c r="G4" s="44" t="s">
        <v>11</v>
      </c>
      <c r="H4" s="44" t="s">
        <v>12</v>
      </c>
      <c r="I4" s="44" t="s">
        <v>13</v>
      </c>
      <c r="J4" s="44" t="s">
        <v>14</v>
      </c>
      <c r="K4" s="44" t="s">
        <v>15</v>
      </c>
      <c r="L4" s="44" t="s">
        <v>16</v>
      </c>
      <c r="M4" s="44" t="s">
        <v>17</v>
      </c>
      <c r="N4" s="44" t="s">
        <v>18</v>
      </c>
      <c r="O4" s="44" t="s">
        <v>19</v>
      </c>
      <c r="P4" s="44" t="s">
        <v>20</v>
      </c>
      <c r="Q4" s="44" t="s">
        <v>21</v>
      </c>
      <c r="R4" s="44" t="s">
        <v>22</v>
      </c>
      <c r="S4" s="44" t="s">
        <v>23</v>
      </c>
      <c r="T4" s="44" t="s">
        <v>24</v>
      </c>
      <c r="U4" s="44" t="s">
        <v>25</v>
      </c>
      <c r="V4" s="44" t="s">
        <v>26</v>
      </c>
    </row>
    <row r="5" spans="1:22" ht="22.5" x14ac:dyDescent="0.25">
      <c r="A5" s="47" t="s">
        <v>27</v>
      </c>
      <c r="B5" s="48" t="s">
        <v>28</v>
      </c>
      <c r="C5" s="49" t="s">
        <v>36</v>
      </c>
      <c r="D5" s="47" t="s">
        <v>30</v>
      </c>
      <c r="E5" s="47" t="s">
        <v>37</v>
      </c>
      <c r="F5" s="47"/>
      <c r="G5" s="47"/>
      <c r="H5" s="47"/>
      <c r="I5" s="47"/>
      <c r="J5" s="47"/>
      <c r="K5" s="47"/>
      <c r="L5" s="47"/>
      <c r="M5" s="47" t="s">
        <v>32</v>
      </c>
      <c r="N5" s="47" t="s">
        <v>33</v>
      </c>
      <c r="O5" s="47" t="s">
        <v>34</v>
      </c>
      <c r="P5" s="48" t="s">
        <v>38</v>
      </c>
      <c r="Q5" s="50" t="s">
        <v>1</v>
      </c>
      <c r="R5" s="50" t="s">
        <v>1</v>
      </c>
      <c r="S5" s="51">
        <v>1152323704.6500001</v>
      </c>
      <c r="T5" s="51">
        <v>1143187037.21</v>
      </c>
      <c r="U5" s="51">
        <v>1143187037.21</v>
      </c>
      <c r="V5" s="51">
        <v>1143187037.21</v>
      </c>
    </row>
    <row r="6" spans="1:22" ht="22.5" x14ac:dyDescent="0.25">
      <c r="A6" s="47" t="s">
        <v>27</v>
      </c>
      <c r="B6" s="48" t="s">
        <v>28</v>
      </c>
      <c r="C6" s="49" t="s">
        <v>36</v>
      </c>
      <c r="D6" s="47" t="s">
        <v>30</v>
      </c>
      <c r="E6" s="47" t="s">
        <v>37</v>
      </c>
      <c r="F6" s="47"/>
      <c r="G6" s="47"/>
      <c r="H6" s="47"/>
      <c r="I6" s="47"/>
      <c r="J6" s="47"/>
      <c r="K6" s="47"/>
      <c r="L6" s="47"/>
      <c r="M6" s="47" t="s">
        <v>32</v>
      </c>
      <c r="N6" s="47" t="s">
        <v>39</v>
      </c>
      <c r="O6" s="47" t="s">
        <v>34</v>
      </c>
      <c r="P6" s="48" t="s">
        <v>38</v>
      </c>
      <c r="Q6" s="50" t="s">
        <v>1</v>
      </c>
      <c r="R6" s="50" t="s">
        <v>1</v>
      </c>
      <c r="S6" s="51">
        <v>1463681</v>
      </c>
      <c r="T6" s="51">
        <v>1463681</v>
      </c>
      <c r="U6" s="51">
        <v>1463681</v>
      </c>
      <c r="V6" s="51">
        <v>1463681</v>
      </c>
    </row>
    <row r="7" spans="1:22" ht="22.5" x14ac:dyDescent="0.25">
      <c r="A7" s="47" t="s">
        <v>27</v>
      </c>
      <c r="B7" s="48" t="s">
        <v>28</v>
      </c>
      <c r="C7" s="49" t="s">
        <v>40</v>
      </c>
      <c r="D7" s="47" t="s">
        <v>30</v>
      </c>
      <c r="E7" s="47" t="s">
        <v>41</v>
      </c>
      <c r="F7" s="47" t="s">
        <v>41</v>
      </c>
      <c r="G7" s="47" t="s">
        <v>31</v>
      </c>
      <c r="H7" s="47" t="s">
        <v>42</v>
      </c>
      <c r="I7" s="47"/>
      <c r="J7" s="47"/>
      <c r="K7" s="47"/>
      <c r="L7" s="47"/>
      <c r="M7" s="47" t="s">
        <v>32</v>
      </c>
      <c r="N7" s="47" t="s">
        <v>33</v>
      </c>
      <c r="O7" s="47" t="s">
        <v>34</v>
      </c>
      <c r="P7" s="48" t="s">
        <v>43</v>
      </c>
      <c r="Q7" s="50" t="s">
        <v>1</v>
      </c>
      <c r="R7" s="50" t="s">
        <v>1</v>
      </c>
      <c r="S7" s="51">
        <v>149268754.56</v>
      </c>
      <c r="T7" s="51">
        <v>149268754.56</v>
      </c>
      <c r="U7" s="51">
        <v>149268754.56</v>
      </c>
      <c r="V7" s="51">
        <v>149268754.56</v>
      </c>
    </row>
    <row r="8" spans="1:22" ht="45" x14ac:dyDescent="0.25">
      <c r="A8" s="47" t="s">
        <v>27</v>
      </c>
      <c r="B8" s="48" t="s">
        <v>28</v>
      </c>
      <c r="C8" s="49" t="s">
        <v>44</v>
      </c>
      <c r="D8" s="47" t="s">
        <v>30</v>
      </c>
      <c r="E8" s="47" t="s">
        <v>41</v>
      </c>
      <c r="F8" s="47" t="s">
        <v>41</v>
      </c>
      <c r="G8" s="47" t="s">
        <v>31</v>
      </c>
      <c r="H8" s="47" t="s">
        <v>45</v>
      </c>
      <c r="I8" s="47"/>
      <c r="J8" s="47"/>
      <c r="K8" s="47"/>
      <c r="L8" s="47"/>
      <c r="M8" s="47" t="s">
        <v>32</v>
      </c>
      <c r="N8" s="47" t="s">
        <v>46</v>
      </c>
      <c r="O8" s="47" t="s">
        <v>34</v>
      </c>
      <c r="P8" s="48" t="s">
        <v>47</v>
      </c>
      <c r="Q8" s="50" t="s">
        <v>1</v>
      </c>
      <c r="R8" s="50" t="s">
        <v>1</v>
      </c>
      <c r="S8" s="51">
        <v>658465698</v>
      </c>
      <c r="T8" s="51">
        <v>658465698</v>
      </c>
      <c r="U8" s="51">
        <v>658465698</v>
      </c>
      <c r="V8" s="51">
        <v>658465698</v>
      </c>
    </row>
    <row r="9" spans="1:22" ht="56.25" x14ac:dyDescent="0.25">
      <c r="A9" s="47" t="s">
        <v>27</v>
      </c>
      <c r="B9" s="48" t="s">
        <v>28</v>
      </c>
      <c r="C9" s="49" t="s">
        <v>48</v>
      </c>
      <c r="D9" s="47" t="s">
        <v>30</v>
      </c>
      <c r="E9" s="47" t="s">
        <v>41</v>
      </c>
      <c r="F9" s="47" t="s">
        <v>49</v>
      </c>
      <c r="G9" s="47" t="s">
        <v>31</v>
      </c>
      <c r="H9" s="47" t="s">
        <v>50</v>
      </c>
      <c r="I9" s="47"/>
      <c r="J9" s="47"/>
      <c r="K9" s="47"/>
      <c r="L9" s="47"/>
      <c r="M9" s="47" t="s">
        <v>32</v>
      </c>
      <c r="N9" s="47" t="s">
        <v>33</v>
      </c>
      <c r="O9" s="47" t="s">
        <v>34</v>
      </c>
      <c r="P9" s="48" t="s">
        <v>51</v>
      </c>
      <c r="Q9" s="50" t="s">
        <v>1</v>
      </c>
      <c r="R9" s="50" t="s">
        <v>1</v>
      </c>
      <c r="S9" s="51">
        <v>896850531</v>
      </c>
      <c r="T9" s="51">
        <v>896850531</v>
      </c>
      <c r="U9" s="51">
        <v>896850531</v>
      </c>
      <c r="V9" s="51">
        <v>896850531</v>
      </c>
    </row>
    <row r="10" spans="1:22" ht="56.25" x14ac:dyDescent="0.25">
      <c r="A10" s="47" t="s">
        <v>27</v>
      </c>
      <c r="B10" s="48" t="s">
        <v>28</v>
      </c>
      <c r="C10" s="49" t="s">
        <v>121</v>
      </c>
      <c r="D10" s="47" t="s">
        <v>52</v>
      </c>
      <c r="E10" s="47" t="s">
        <v>54</v>
      </c>
      <c r="F10" s="47" t="s">
        <v>53</v>
      </c>
      <c r="G10" s="47" t="s">
        <v>55</v>
      </c>
      <c r="H10" s="47" t="s">
        <v>122</v>
      </c>
      <c r="I10" s="47"/>
      <c r="J10" s="47"/>
      <c r="K10" s="47"/>
      <c r="L10" s="47"/>
      <c r="M10" s="47" t="s">
        <v>32</v>
      </c>
      <c r="N10" s="47" t="s">
        <v>39</v>
      </c>
      <c r="O10" s="47" t="s">
        <v>34</v>
      </c>
      <c r="P10" s="48" t="s">
        <v>123</v>
      </c>
      <c r="Q10" s="50" t="s">
        <v>1</v>
      </c>
      <c r="R10" s="50" t="s">
        <v>1</v>
      </c>
      <c r="S10" s="51">
        <v>2029938006.74</v>
      </c>
      <c r="T10" s="51">
        <v>1540919238.74</v>
      </c>
      <c r="U10" s="51">
        <v>1540919238.74</v>
      </c>
      <c r="V10" s="51">
        <v>1540919238.74</v>
      </c>
    </row>
    <row r="11" spans="1:22" ht="78.75" x14ac:dyDescent="0.25">
      <c r="A11" s="47" t="s">
        <v>27</v>
      </c>
      <c r="B11" s="48" t="s">
        <v>28</v>
      </c>
      <c r="C11" s="49" t="s">
        <v>124</v>
      </c>
      <c r="D11" s="47" t="s">
        <v>52</v>
      </c>
      <c r="E11" s="47" t="s">
        <v>54</v>
      </c>
      <c r="F11" s="47" t="s">
        <v>53</v>
      </c>
      <c r="G11" s="47" t="s">
        <v>56</v>
      </c>
      <c r="H11" s="47" t="s">
        <v>125</v>
      </c>
      <c r="I11" s="47"/>
      <c r="J11" s="47"/>
      <c r="K11" s="47"/>
      <c r="L11" s="47"/>
      <c r="M11" s="47" t="s">
        <v>32</v>
      </c>
      <c r="N11" s="47" t="s">
        <v>39</v>
      </c>
      <c r="O11" s="47" t="s">
        <v>34</v>
      </c>
      <c r="P11" s="48" t="s">
        <v>126</v>
      </c>
      <c r="Q11" s="50" t="s">
        <v>1</v>
      </c>
      <c r="R11" s="50" t="s">
        <v>1</v>
      </c>
      <c r="S11" s="51">
        <v>792104158</v>
      </c>
      <c r="T11" s="51">
        <v>792096807</v>
      </c>
      <c r="U11" s="51">
        <v>792096807</v>
      </c>
      <c r="V11" s="51">
        <v>792096807</v>
      </c>
    </row>
    <row r="12" spans="1:22" ht="67.5" x14ac:dyDescent="0.25">
      <c r="A12" s="47" t="s">
        <v>27</v>
      </c>
      <c r="B12" s="48" t="s">
        <v>28</v>
      </c>
      <c r="C12" s="49" t="s">
        <v>127</v>
      </c>
      <c r="D12" s="47" t="s">
        <v>52</v>
      </c>
      <c r="E12" s="47" t="s">
        <v>54</v>
      </c>
      <c r="F12" s="47" t="s">
        <v>53</v>
      </c>
      <c r="G12" s="47" t="s">
        <v>39</v>
      </c>
      <c r="H12" s="47" t="s">
        <v>128</v>
      </c>
      <c r="I12" s="47"/>
      <c r="J12" s="47"/>
      <c r="K12" s="47"/>
      <c r="L12" s="47"/>
      <c r="M12" s="47" t="s">
        <v>32</v>
      </c>
      <c r="N12" s="47" t="s">
        <v>39</v>
      </c>
      <c r="O12" s="47" t="s">
        <v>34</v>
      </c>
      <c r="P12" s="48" t="s">
        <v>129</v>
      </c>
      <c r="Q12" s="50" t="s">
        <v>1</v>
      </c>
      <c r="R12" s="50" t="s">
        <v>1</v>
      </c>
      <c r="S12" s="51">
        <v>583652047.86000001</v>
      </c>
      <c r="T12" s="51">
        <v>583652047.86000001</v>
      </c>
      <c r="U12" s="51">
        <v>583652047.86000001</v>
      </c>
      <c r="V12" s="51">
        <v>583652047.86000001</v>
      </c>
    </row>
    <row r="13" spans="1:22" ht="78.75" x14ac:dyDescent="0.25">
      <c r="A13" s="47" t="s">
        <v>27</v>
      </c>
      <c r="B13" s="48" t="s">
        <v>28</v>
      </c>
      <c r="C13" s="49" t="s">
        <v>130</v>
      </c>
      <c r="D13" s="47" t="s">
        <v>52</v>
      </c>
      <c r="E13" s="47" t="s">
        <v>54</v>
      </c>
      <c r="F13" s="47" t="s">
        <v>53</v>
      </c>
      <c r="G13" s="47" t="s">
        <v>57</v>
      </c>
      <c r="H13" s="47" t="s">
        <v>131</v>
      </c>
      <c r="I13" s="47"/>
      <c r="J13" s="47"/>
      <c r="K13" s="47"/>
      <c r="L13" s="47"/>
      <c r="M13" s="47" t="s">
        <v>32</v>
      </c>
      <c r="N13" s="47" t="s">
        <v>55</v>
      </c>
      <c r="O13" s="47" t="s">
        <v>34</v>
      </c>
      <c r="P13" s="48" t="s">
        <v>132</v>
      </c>
      <c r="Q13" s="50" t="s">
        <v>1</v>
      </c>
      <c r="R13" s="50" t="s">
        <v>1</v>
      </c>
      <c r="S13" s="51">
        <v>2837840038.6500001</v>
      </c>
      <c r="T13" s="51">
        <v>2837529954.3099999</v>
      </c>
      <c r="U13" s="51">
        <v>2837529954.3099999</v>
      </c>
      <c r="V13" s="51">
        <v>2837529954.3099999</v>
      </c>
    </row>
    <row r="14" spans="1:22" ht="78.75" x14ac:dyDescent="0.25">
      <c r="A14" s="47" t="s">
        <v>27</v>
      </c>
      <c r="B14" s="48" t="s">
        <v>28</v>
      </c>
      <c r="C14" s="49" t="s">
        <v>133</v>
      </c>
      <c r="D14" s="47" t="s">
        <v>52</v>
      </c>
      <c r="E14" s="47" t="s">
        <v>54</v>
      </c>
      <c r="F14" s="47" t="s">
        <v>53</v>
      </c>
      <c r="G14" s="47" t="s">
        <v>134</v>
      </c>
      <c r="H14" s="47" t="s">
        <v>135</v>
      </c>
      <c r="I14" s="47"/>
      <c r="J14" s="47"/>
      <c r="K14" s="47"/>
      <c r="L14" s="47"/>
      <c r="M14" s="47" t="s">
        <v>32</v>
      </c>
      <c r="N14" s="47" t="s">
        <v>39</v>
      </c>
      <c r="O14" s="47" t="s">
        <v>34</v>
      </c>
      <c r="P14" s="48" t="s">
        <v>136</v>
      </c>
      <c r="Q14" s="50" t="s">
        <v>1</v>
      </c>
      <c r="R14" s="50" t="s">
        <v>1</v>
      </c>
      <c r="S14" s="51">
        <v>672865854</v>
      </c>
      <c r="T14" s="51">
        <v>672865854</v>
      </c>
      <c r="U14" s="51">
        <v>672865854</v>
      </c>
      <c r="V14" s="51">
        <v>672865854</v>
      </c>
    </row>
    <row r="15" spans="1:22" ht="78.75" x14ac:dyDescent="0.25">
      <c r="A15" s="47" t="s">
        <v>27</v>
      </c>
      <c r="B15" s="48" t="s">
        <v>28</v>
      </c>
      <c r="C15" s="49" t="s">
        <v>137</v>
      </c>
      <c r="D15" s="47" t="s">
        <v>52</v>
      </c>
      <c r="E15" s="47" t="s">
        <v>58</v>
      </c>
      <c r="F15" s="47" t="s">
        <v>53</v>
      </c>
      <c r="G15" s="47" t="s">
        <v>59</v>
      </c>
      <c r="H15" s="47" t="s">
        <v>138</v>
      </c>
      <c r="I15" s="47"/>
      <c r="J15" s="47"/>
      <c r="K15" s="47"/>
      <c r="L15" s="47"/>
      <c r="M15" s="47" t="s">
        <v>32</v>
      </c>
      <c r="N15" s="47" t="s">
        <v>39</v>
      </c>
      <c r="O15" s="47" t="s">
        <v>34</v>
      </c>
      <c r="P15" s="48" t="s">
        <v>136</v>
      </c>
      <c r="Q15" s="50" t="s">
        <v>1</v>
      </c>
      <c r="R15" s="50" t="s">
        <v>1</v>
      </c>
      <c r="S15" s="51">
        <v>90157230.769999996</v>
      </c>
      <c r="T15" s="51">
        <v>90157230.769999996</v>
      </c>
      <c r="U15" s="51">
        <v>90157230.769999996</v>
      </c>
      <c r="V15" s="51">
        <v>90157230.769999996</v>
      </c>
    </row>
    <row r="16" spans="1:22" ht="67.5" x14ac:dyDescent="0.25">
      <c r="A16" s="47" t="s">
        <v>27</v>
      </c>
      <c r="B16" s="48" t="s">
        <v>28</v>
      </c>
      <c r="C16" s="49" t="s">
        <v>139</v>
      </c>
      <c r="D16" s="47" t="s">
        <v>52</v>
      </c>
      <c r="E16" s="47" t="s">
        <v>60</v>
      </c>
      <c r="F16" s="47" t="s">
        <v>53</v>
      </c>
      <c r="G16" s="47" t="s">
        <v>61</v>
      </c>
      <c r="H16" s="47" t="s">
        <v>140</v>
      </c>
      <c r="I16" s="47"/>
      <c r="J16" s="47"/>
      <c r="K16" s="47"/>
      <c r="L16" s="47"/>
      <c r="M16" s="47" t="s">
        <v>32</v>
      </c>
      <c r="N16" s="47" t="s">
        <v>46</v>
      </c>
      <c r="O16" s="47" t="s">
        <v>34</v>
      </c>
      <c r="P16" s="48" t="s">
        <v>141</v>
      </c>
      <c r="Q16" s="50" t="s">
        <v>1</v>
      </c>
      <c r="R16" s="50" t="s">
        <v>1</v>
      </c>
      <c r="S16" s="51">
        <v>134322710.36000001</v>
      </c>
      <c r="T16" s="51">
        <v>134322710.36000001</v>
      </c>
      <c r="U16" s="51">
        <v>134322710.36000001</v>
      </c>
      <c r="V16" s="51">
        <v>134322710.36000001</v>
      </c>
    </row>
    <row r="17" spans="1:22" ht="78.75" x14ac:dyDescent="0.25">
      <c r="A17" s="47" t="s">
        <v>27</v>
      </c>
      <c r="B17" s="48" t="s">
        <v>28</v>
      </c>
      <c r="C17" s="49" t="s">
        <v>142</v>
      </c>
      <c r="D17" s="47" t="s">
        <v>52</v>
      </c>
      <c r="E17" s="47" t="s">
        <v>62</v>
      </c>
      <c r="F17" s="47" t="s">
        <v>53</v>
      </c>
      <c r="G17" s="47" t="s">
        <v>33</v>
      </c>
      <c r="H17" s="47" t="s">
        <v>143</v>
      </c>
      <c r="I17" s="47"/>
      <c r="J17" s="47"/>
      <c r="K17" s="47"/>
      <c r="L17" s="47"/>
      <c r="M17" s="47" t="s">
        <v>32</v>
      </c>
      <c r="N17" s="47" t="s">
        <v>39</v>
      </c>
      <c r="O17" s="47" t="s">
        <v>34</v>
      </c>
      <c r="P17" s="48" t="s">
        <v>144</v>
      </c>
      <c r="Q17" s="50" t="s">
        <v>1</v>
      </c>
      <c r="R17" s="50" t="s">
        <v>1</v>
      </c>
      <c r="S17" s="51">
        <v>453505093.97000003</v>
      </c>
      <c r="T17" s="51">
        <v>453505093.97000003</v>
      </c>
      <c r="U17" s="51">
        <v>453505093.97000003</v>
      </c>
      <c r="V17" s="51">
        <v>453505093.97000003</v>
      </c>
    </row>
    <row r="18" spans="1:22" ht="67.5" x14ac:dyDescent="0.25">
      <c r="A18" s="47" t="s">
        <v>27</v>
      </c>
      <c r="B18" s="48" t="s">
        <v>28</v>
      </c>
      <c r="C18" s="49" t="s">
        <v>145</v>
      </c>
      <c r="D18" s="47" t="s">
        <v>52</v>
      </c>
      <c r="E18" s="47" t="s">
        <v>62</v>
      </c>
      <c r="F18" s="47" t="s">
        <v>53</v>
      </c>
      <c r="G18" s="47" t="s">
        <v>33</v>
      </c>
      <c r="H18" s="47" t="s">
        <v>146</v>
      </c>
      <c r="I18" s="47"/>
      <c r="J18" s="47"/>
      <c r="K18" s="47"/>
      <c r="L18" s="47"/>
      <c r="M18" s="47" t="s">
        <v>32</v>
      </c>
      <c r="N18" s="47" t="s">
        <v>39</v>
      </c>
      <c r="O18" s="47" t="s">
        <v>34</v>
      </c>
      <c r="P18" s="48" t="s">
        <v>147</v>
      </c>
      <c r="Q18" s="50" t="s">
        <v>1</v>
      </c>
      <c r="R18" s="50" t="s">
        <v>1</v>
      </c>
      <c r="S18" s="51">
        <v>114492160.8</v>
      </c>
      <c r="T18" s="51">
        <v>114492160.8</v>
      </c>
      <c r="U18" s="51">
        <v>114492160.8</v>
      </c>
      <c r="V18" s="51">
        <v>114492160.8</v>
      </c>
    </row>
    <row r="19" spans="1:22" ht="90" x14ac:dyDescent="0.25">
      <c r="A19" s="47" t="s">
        <v>27</v>
      </c>
      <c r="B19" s="48" t="s">
        <v>28</v>
      </c>
      <c r="C19" s="49" t="s">
        <v>148</v>
      </c>
      <c r="D19" s="47" t="s">
        <v>52</v>
      </c>
      <c r="E19" s="47" t="s">
        <v>64</v>
      </c>
      <c r="F19" s="47" t="s">
        <v>53</v>
      </c>
      <c r="G19" s="47" t="s">
        <v>65</v>
      </c>
      <c r="H19" s="47" t="s">
        <v>149</v>
      </c>
      <c r="I19" s="47"/>
      <c r="J19" s="47"/>
      <c r="K19" s="47"/>
      <c r="L19" s="47"/>
      <c r="M19" s="47" t="s">
        <v>32</v>
      </c>
      <c r="N19" s="47" t="s">
        <v>39</v>
      </c>
      <c r="O19" s="47" t="s">
        <v>34</v>
      </c>
      <c r="P19" s="48" t="s">
        <v>150</v>
      </c>
      <c r="Q19" s="50" t="s">
        <v>1</v>
      </c>
      <c r="R19" s="50" t="s">
        <v>1</v>
      </c>
      <c r="S19" s="51">
        <v>223789687.28999999</v>
      </c>
      <c r="T19" s="51">
        <v>223789687.28999999</v>
      </c>
      <c r="U19" s="51">
        <v>223789687.28999999</v>
      </c>
      <c r="V19" s="51">
        <v>223789687.28999999</v>
      </c>
    </row>
    <row r="20" spans="1:22" ht="90" x14ac:dyDescent="0.25">
      <c r="A20" s="47" t="s">
        <v>27</v>
      </c>
      <c r="B20" s="48" t="s">
        <v>28</v>
      </c>
      <c r="C20" s="49" t="s">
        <v>151</v>
      </c>
      <c r="D20" s="47" t="s">
        <v>52</v>
      </c>
      <c r="E20" s="47" t="s">
        <v>64</v>
      </c>
      <c r="F20" s="47" t="s">
        <v>53</v>
      </c>
      <c r="G20" s="47" t="s">
        <v>66</v>
      </c>
      <c r="H20" s="47" t="s">
        <v>152</v>
      </c>
      <c r="I20" s="47"/>
      <c r="J20" s="47"/>
      <c r="K20" s="47"/>
      <c r="L20" s="47"/>
      <c r="M20" s="47" t="s">
        <v>32</v>
      </c>
      <c r="N20" s="47" t="s">
        <v>46</v>
      </c>
      <c r="O20" s="47" t="s">
        <v>34</v>
      </c>
      <c r="P20" s="48" t="s">
        <v>153</v>
      </c>
      <c r="Q20" s="50" t="s">
        <v>1</v>
      </c>
      <c r="R20" s="50" t="s">
        <v>1</v>
      </c>
      <c r="S20" s="51">
        <v>213168516</v>
      </c>
      <c r="T20" s="51">
        <v>213168516</v>
      </c>
      <c r="U20" s="51">
        <v>213168516</v>
      </c>
      <c r="V20" s="51">
        <v>213168516</v>
      </c>
    </row>
    <row r="21" spans="1:22" ht="22.5" x14ac:dyDescent="0.25">
      <c r="A21" s="47" t="s">
        <v>67</v>
      </c>
      <c r="B21" s="48" t="s">
        <v>68</v>
      </c>
      <c r="C21" s="49" t="s">
        <v>36</v>
      </c>
      <c r="D21" s="47" t="s">
        <v>30</v>
      </c>
      <c r="E21" s="47" t="s">
        <v>37</v>
      </c>
      <c r="F21" s="47"/>
      <c r="G21" s="47"/>
      <c r="H21" s="47"/>
      <c r="I21" s="47"/>
      <c r="J21" s="47"/>
      <c r="K21" s="47"/>
      <c r="L21" s="47"/>
      <c r="M21" s="47" t="s">
        <v>69</v>
      </c>
      <c r="N21" s="47" t="s">
        <v>70</v>
      </c>
      <c r="O21" s="47" t="s">
        <v>34</v>
      </c>
      <c r="P21" s="48" t="s">
        <v>38</v>
      </c>
      <c r="Q21" s="50" t="s">
        <v>1</v>
      </c>
      <c r="R21" s="50" t="s">
        <v>1</v>
      </c>
      <c r="S21" s="51">
        <v>9618435573.7900009</v>
      </c>
      <c r="T21" s="51">
        <v>7131988790.3100004</v>
      </c>
      <c r="U21" s="51">
        <v>7131988790.3100004</v>
      </c>
      <c r="V21" s="51">
        <v>7131988790.3100004</v>
      </c>
    </row>
    <row r="22" spans="1:22" ht="22.5" x14ac:dyDescent="0.25">
      <c r="A22" s="47" t="s">
        <v>67</v>
      </c>
      <c r="B22" s="48" t="s">
        <v>68</v>
      </c>
      <c r="C22" s="49" t="s">
        <v>36</v>
      </c>
      <c r="D22" s="47" t="s">
        <v>30</v>
      </c>
      <c r="E22" s="47" t="s">
        <v>37</v>
      </c>
      <c r="F22" s="47"/>
      <c r="G22" s="47"/>
      <c r="H22" s="47"/>
      <c r="I22" s="47"/>
      <c r="J22" s="47"/>
      <c r="K22" s="47"/>
      <c r="L22" s="47"/>
      <c r="M22" s="47" t="s">
        <v>69</v>
      </c>
      <c r="N22" s="47" t="s">
        <v>71</v>
      </c>
      <c r="O22" s="47" t="s">
        <v>34</v>
      </c>
      <c r="P22" s="48" t="s">
        <v>38</v>
      </c>
      <c r="Q22" s="50" t="s">
        <v>1</v>
      </c>
      <c r="R22" s="50" t="s">
        <v>1</v>
      </c>
      <c r="S22" s="51">
        <v>0</v>
      </c>
      <c r="T22" s="51">
        <v>0</v>
      </c>
      <c r="U22" s="51">
        <v>0</v>
      </c>
      <c r="V22" s="51">
        <v>0</v>
      </c>
    </row>
    <row r="23" spans="1:22" ht="56.25" x14ac:dyDescent="0.25">
      <c r="A23" s="47" t="s">
        <v>67</v>
      </c>
      <c r="B23" s="48" t="s">
        <v>68</v>
      </c>
      <c r="C23" s="49" t="s">
        <v>154</v>
      </c>
      <c r="D23" s="47" t="s">
        <v>52</v>
      </c>
      <c r="E23" s="47" t="s">
        <v>60</v>
      </c>
      <c r="F23" s="47" t="s">
        <v>53</v>
      </c>
      <c r="G23" s="47" t="s">
        <v>155</v>
      </c>
      <c r="H23" s="47" t="s">
        <v>156</v>
      </c>
      <c r="I23" s="47"/>
      <c r="J23" s="47"/>
      <c r="K23" s="47"/>
      <c r="L23" s="47"/>
      <c r="M23" s="47" t="s">
        <v>69</v>
      </c>
      <c r="N23" s="47" t="s">
        <v>70</v>
      </c>
      <c r="O23" s="47" t="s">
        <v>34</v>
      </c>
      <c r="P23" s="48" t="s">
        <v>157</v>
      </c>
      <c r="Q23" s="50" t="s">
        <v>1</v>
      </c>
      <c r="R23" s="50" t="s">
        <v>1</v>
      </c>
      <c r="S23" s="51">
        <v>47764272</v>
      </c>
      <c r="T23" s="51">
        <v>23819432</v>
      </c>
      <c r="U23" s="51">
        <v>23819432</v>
      </c>
      <c r="V23" s="51">
        <v>23819432</v>
      </c>
    </row>
    <row r="24" spans="1:22" ht="56.25" x14ac:dyDescent="0.25">
      <c r="A24" s="47" t="s">
        <v>67</v>
      </c>
      <c r="B24" s="48" t="s">
        <v>68</v>
      </c>
      <c r="C24" s="49" t="s">
        <v>158</v>
      </c>
      <c r="D24" s="47" t="s">
        <v>52</v>
      </c>
      <c r="E24" s="47" t="s">
        <v>72</v>
      </c>
      <c r="F24" s="47" t="s">
        <v>53</v>
      </c>
      <c r="G24" s="47" t="s">
        <v>56</v>
      </c>
      <c r="H24" s="47" t="s">
        <v>159</v>
      </c>
      <c r="I24" s="47"/>
      <c r="J24" s="47"/>
      <c r="K24" s="47"/>
      <c r="L24" s="47"/>
      <c r="M24" s="47" t="s">
        <v>32</v>
      </c>
      <c r="N24" s="47" t="s">
        <v>55</v>
      </c>
      <c r="O24" s="47" t="s">
        <v>34</v>
      </c>
      <c r="P24" s="48" t="s">
        <v>160</v>
      </c>
      <c r="Q24" s="50" t="s">
        <v>1</v>
      </c>
      <c r="R24" s="50" t="s">
        <v>1</v>
      </c>
      <c r="S24" s="51">
        <v>1689800000</v>
      </c>
      <c r="T24" s="51">
        <v>1689800000</v>
      </c>
      <c r="U24" s="51">
        <v>1689800000</v>
      </c>
      <c r="V24" s="51">
        <v>1689800000</v>
      </c>
    </row>
    <row r="25" spans="1:22" ht="56.25" x14ac:dyDescent="0.25">
      <c r="A25" s="47" t="s">
        <v>67</v>
      </c>
      <c r="B25" s="48" t="s">
        <v>68</v>
      </c>
      <c r="C25" s="49" t="s">
        <v>158</v>
      </c>
      <c r="D25" s="47" t="s">
        <v>52</v>
      </c>
      <c r="E25" s="47" t="s">
        <v>72</v>
      </c>
      <c r="F25" s="47" t="s">
        <v>53</v>
      </c>
      <c r="G25" s="47" t="s">
        <v>56</v>
      </c>
      <c r="H25" s="47" t="s">
        <v>159</v>
      </c>
      <c r="I25" s="47"/>
      <c r="J25" s="47"/>
      <c r="K25" s="47"/>
      <c r="L25" s="47"/>
      <c r="M25" s="47" t="s">
        <v>69</v>
      </c>
      <c r="N25" s="47" t="s">
        <v>70</v>
      </c>
      <c r="O25" s="47" t="s">
        <v>34</v>
      </c>
      <c r="P25" s="48" t="s">
        <v>160</v>
      </c>
      <c r="Q25" s="50" t="s">
        <v>1</v>
      </c>
      <c r="R25" s="50" t="s">
        <v>1</v>
      </c>
      <c r="S25" s="51">
        <v>5848140</v>
      </c>
      <c r="T25" s="51">
        <v>5848140</v>
      </c>
      <c r="U25" s="51">
        <v>5848140</v>
      </c>
      <c r="V25" s="51">
        <v>5848140</v>
      </c>
    </row>
    <row r="26" spans="1:22" ht="45" x14ac:dyDescent="0.25">
      <c r="A26" s="47" t="s">
        <v>67</v>
      </c>
      <c r="B26" s="48" t="s">
        <v>68</v>
      </c>
      <c r="C26" s="49" t="s">
        <v>161</v>
      </c>
      <c r="D26" s="47" t="s">
        <v>52</v>
      </c>
      <c r="E26" s="47" t="s">
        <v>72</v>
      </c>
      <c r="F26" s="47" t="s">
        <v>53</v>
      </c>
      <c r="G26" s="47" t="s">
        <v>57</v>
      </c>
      <c r="H26" s="47" t="s">
        <v>162</v>
      </c>
      <c r="I26" s="47"/>
      <c r="J26" s="47"/>
      <c r="K26" s="47"/>
      <c r="L26" s="47"/>
      <c r="M26" s="47" t="s">
        <v>69</v>
      </c>
      <c r="N26" s="47" t="s">
        <v>70</v>
      </c>
      <c r="O26" s="47" t="s">
        <v>34</v>
      </c>
      <c r="P26" s="48" t="s">
        <v>163</v>
      </c>
      <c r="Q26" s="50" t="s">
        <v>1</v>
      </c>
      <c r="R26" s="50" t="s">
        <v>1</v>
      </c>
      <c r="S26" s="51">
        <v>6798750473.4099998</v>
      </c>
      <c r="T26" s="51">
        <v>4778716011.6700001</v>
      </c>
      <c r="U26" s="51">
        <v>4778716011.6700001</v>
      </c>
      <c r="V26" s="51">
        <v>4778716011.6700001</v>
      </c>
    </row>
    <row r="27" spans="1:22" ht="56.25" x14ac:dyDescent="0.25">
      <c r="A27" s="47" t="s">
        <v>67</v>
      </c>
      <c r="B27" s="48" t="s">
        <v>68</v>
      </c>
      <c r="C27" s="49" t="s">
        <v>164</v>
      </c>
      <c r="D27" s="47" t="s">
        <v>52</v>
      </c>
      <c r="E27" s="47" t="s">
        <v>64</v>
      </c>
      <c r="F27" s="47" t="s">
        <v>53</v>
      </c>
      <c r="G27" s="47" t="s">
        <v>66</v>
      </c>
      <c r="H27" s="47" t="s">
        <v>165</v>
      </c>
      <c r="I27" s="47"/>
      <c r="J27" s="47"/>
      <c r="K27" s="47"/>
      <c r="L27" s="47"/>
      <c r="M27" s="47" t="s">
        <v>69</v>
      </c>
      <c r="N27" s="47" t="s">
        <v>70</v>
      </c>
      <c r="O27" s="47" t="s">
        <v>34</v>
      </c>
      <c r="P27" s="48" t="s">
        <v>166</v>
      </c>
      <c r="Q27" s="50" t="s">
        <v>1</v>
      </c>
      <c r="R27" s="50" t="s">
        <v>1</v>
      </c>
      <c r="S27" s="51">
        <v>4807383417.3699999</v>
      </c>
      <c r="T27" s="51">
        <v>4573651302.3599997</v>
      </c>
      <c r="U27" s="51">
        <v>4573651302.3599997</v>
      </c>
      <c r="V27" s="51">
        <v>4573651302.3599997</v>
      </c>
    </row>
    <row r="28" spans="1:22" ht="56.25" x14ac:dyDescent="0.25">
      <c r="A28" s="47" t="s">
        <v>67</v>
      </c>
      <c r="B28" s="48" t="s">
        <v>68</v>
      </c>
      <c r="C28" s="49" t="s">
        <v>167</v>
      </c>
      <c r="D28" s="47" t="s">
        <v>52</v>
      </c>
      <c r="E28" s="47" t="s">
        <v>64</v>
      </c>
      <c r="F28" s="47" t="s">
        <v>53</v>
      </c>
      <c r="G28" s="47" t="s">
        <v>63</v>
      </c>
      <c r="H28" s="47" t="s">
        <v>165</v>
      </c>
      <c r="I28" s="47"/>
      <c r="J28" s="47"/>
      <c r="K28" s="47"/>
      <c r="L28" s="47"/>
      <c r="M28" s="47" t="s">
        <v>69</v>
      </c>
      <c r="N28" s="47" t="s">
        <v>70</v>
      </c>
      <c r="O28" s="47" t="s">
        <v>34</v>
      </c>
      <c r="P28" s="48" t="s">
        <v>166</v>
      </c>
      <c r="Q28" s="50" t="s">
        <v>1</v>
      </c>
      <c r="R28" s="50" t="s">
        <v>1</v>
      </c>
      <c r="S28" s="51">
        <v>5413448257.1999998</v>
      </c>
      <c r="T28" s="51">
        <v>4080000272.4000001</v>
      </c>
      <c r="U28" s="51">
        <v>4080000272.4000001</v>
      </c>
      <c r="V28" s="51">
        <v>4080000272.4000001</v>
      </c>
    </row>
    <row r="29" spans="1:22" ht="45" x14ac:dyDescent="0.25">
      <c r="A29" s="47" t="s">
        <v>67</v>
      </c>
      <c r="B29" s="48" t="s">
        <v>68</v>
      </c>
      <c r="C29" s="49" t="s">
        <v>168</v>
      </c>
      <c r="D29" s="47" t="s">
        <v>52</v>
      </c>
      <c r="E29" s="47" t="s">
        <v>64</v>
      </c>
      <c r="F29" s="47" t="s">
        <v>53</v>
      </c>
      <c r="G29" s="47" t="s">
        <v>33</v>
      </c>
      <c r="H29" s="47" t="s">
        <v>162</v>
      </c>
      <c r="I29" s="47"/>
      <c r="J29" s="47"/>
      <c r="K29" s="47"/>
      <c r="L29" s="47"/>
      <c r="M29" s="47" t="s">
        <v>69</v>
      </c>
      <c r="N29" s="47" t="s">
        <v>70</v>
      </c>
      <c r="O29" s="47" t="s">
        <v>34</v>
      </c>
      <c r="P29" s="48" t="s">
        <v>163</v>
      </c>
      <c r="Q29" s="50" t="s">
        <v>1</v>
      </c>
      <c r="R29" s="50" t="s">
        <v>1</v>
      </c>
      <c r="S29" s="51">
        <v>2563363</v>
      </c>
      <c r="T29" s="51">
        <v>2563363</v>
      </c>
      <c r="U29" s="51">
        <v>2563363</v>
      </c>
      <c r="V29" s="51">
        <v>2563363</v>
      </c>
    </row>
    <row r="30" spans="1:22" ht="33.75" x14ac:dyDescent="0.25">
      <c r="A30" s="47" t="s">
        <v>73</v>
      </c>
      <c r="B30" s="48" t="s">
        <v>74</v>
      </c>
      <c r="C30" s="49" t="s">
        <v>29</v>
      </c>
      <c r="D30" s="47" t="s">
        <v>30</v>
      </c>
      <c r="E30" s="47" t="s">
        <v>31</v>
      </c>
      <c r="F30" s="47" t="s">
        <v>31</v>
      </c>
      <c r="G30" s="47" t="s">
        <v>31</v>
      </c>
      <c r="H30" s="47"/>
      <c r="I30" s="47"/>
      <c r="J30" s="47"/>
      <c r="K30" s="47"/>
      <c r="L30" s="47"/>
      <c r="M30" s="47" t="s">
        <v>32</v>
      </c>
      <c r="N30" s="47" t="s">
        <v>33</v>
      </c>
      <c r="O30" s="47" t="s">
        <v>34</v>
      </c>
      <c r="P30" s="48" t="s">
        <v>35</v>
      </c>
      <c r="Q30" s="50" t="s">
        <v>1</v>
      </c>
      <c r="R30" s="50" t="s">
        <v>1</v>
      </c>
      <c r="S30" s="51">
        <v>33534482</v>
      </c>
      <c r="T30" s="51">
        <v>33534482</v>
      </c>
      <c r="U30" s="51">
        <v>33534482</v>
      </c>
      <c r="V30" s="51">
        <v>33534482</v>
      </c>
    </row>
    <row r="31" spans="1:22" ht="33.75" x14ac:dyDescent="0.25">
      <c r="A31" s="47" t="s">
        <v>73</v>
      </c>
      <c r="B31" s="48" t="s">
        <v>74</v>
      </c>
      <c r="C31" s="49" t="s">
        <v>169</v>
      </c>
      <c r="D31" s="47" t="s">
        <v>30</v>
      </c>
      <c r="E31" s="47" t="s">
        <v>31</v>
      </c>
      <c r="F31" s="47" t="s">
        <v>31</v>
      </c>
      <c r="G31" s="47" t="s">
        <v>37</v>
      </c>
      <c r="H31" s="47"/>
      <c r="I31" s="47"/>
      <c r="J31" s="47"/>
      <c r="K31" s="47"/>
      <c r="L31" s="47"/>
      <c r="M31" s="47" t="s">
        <v>32</v>
      </c>
      <c r="N31" s="47" t="s">
        <v>33</v>
      </c>
      <c r="O31" s="47" t="s">
        <v>34</v>
      </c>
      <c r="P31" s="48" t="s">
        <v>170</v>
      </c>
      <c r="Q31" s="50" t="s">
        <v>1</v>
      </c>
      <c r="R31" s="50" t="s">
        <v>1</v>
      </c>
      <c r="S31" s="51">
        <v>1291900</v>
      </c>
      <c r="T31" s="51">
        <v>1291900</v>
      </c>
      <c r="U31" s="51">
        <v>1291900</v>
      </c>
      <c r="V31" s="51">
        <v>1291900</v>
      </c>
    </row>
    <row r="32" spans="1:22" ht="33.75" x14ac:dyDescent="0.25">
      <c r="A32" s="47" t="s">
        <v>73</v>
      </c>
      <c r="B32" s="48" t="s">
        <v>74</v>
      </c>
      <c r="C32" s="49" t="s">
        <v>75</v>
      </c>
      <c r="D32" s="47" t="s">
        <v>30</v>
      </c>
      <c r="E32" s="47" t="s">
        <v>31</v>
      </c>
      <c r="F32" s="47" t="s">
        <v>31</v>
      </c>
      <c r="G32" s="47" t="s">
        <v>41</v>
      </c>
      <c r="H32" s="47"/>
      <c r="I32" s="47"/>
      <c r="J32" s="47"/>
      <c r="K32" s="47"/>
      <c r="L32" s="47"/>
      <c r="M32" s="47" t="s">
        <v>32</v>
      </c>
      <c r="N32" s="47" t="s">
        <v>33</v>
      </c>
      <c r="O32" s="47" t="s">
        <v>34</v>
      </c>
      <c r="P32" s="48" t="s">
        <v>76</v>
      </c>
      <c r="Q32" s="50" t="s">
        <v>1</v>
      </c>
      <c r="R32" s="50" t="s">
        <v>1</v>
      </c>
      <c r="S32" s="51">
        <v>151280374.40000001</v>
      </c>
      <c r="T32" s="51">
        <v>148901749.40000001</v>
      </c>
      <c r="U32" s="51">
        <v>147047997.40000001</v>
      </c>
      <c r="V32" s="51">
        <v>147047997.40000001</v>
      </c>
    </row>
    <row r="33" spans="1:22" ht="33.75" x14ac:dyDescent="0.25">
      <c r="A33" s="47" t="s">
        <v>73</v>
      </c>
      <c r="B33" s="48" t="s">
        <v>74</v>
      </c>
      <c r="C33" s="49" t="s">
        <v>36</v>
      </c>
      <c r="D33" s="47" t="s">
        <v>30</v>
      </c>
      <c r="E33" s="47" t="s">
        <v>37</v>
      </c>
      <c r="F33" s="47"/>
      <c r="G33" s="47"/>
      <c r="H33" s="47"/>
      <c r="I33" s="47"/>
      <c r="J33" s="47"/>
      <c r="K33" s="47"/>
      <c r="L33" s="47"/>
      <c r="M33" s="47" t="s">
        <v>32</v>
      </c>
      <c r="N33" s="47" t="s">
        <v>33</v>
      </c>
      <c r="O33" s="47" t="s">
        <v>34</v>
      </c>
      <c r="P33" s="48" t="s">
        <v>38</v>
      </c>
      <c r="Q33" s="50" t="s">
        <v>1</v>
      </c>
      <c r="R33" s="50" t="s">
        <v>1</v>
      </c>
      <c r="S33" s="51">
        <v>53449439564.5</v>
      </c>
      <c r="T33" s="51">
        <v>52909615252.18</v>
      </c>
      <c r="U33" s="51">
        <v>52906681246.18</v>
      </c>
      <c r="V33" s="51">
        <v>52906681246.18</v>
      </c>
    </row>
    <row r="34" spans="1:22" ht="33.75" x14ac:dyDescent="0.25">
      <c r="A34" s="47" t="s">
        <v>73</v>
      </c>
      <c r="B34" s="48" t="s">
        <v>74</v>
      </c>
      <c r="C34" s="49" t="s">
        <v>36</v>
      </c>
      <c r="D34" s="47" t="s">
        <v>30</v>
      </c>
      <c r="E34" s="47" t="s">
        <v>37</v>
      </c>
      <c r="F34" s="47"/>
      <c r="G34" s="47"/>
      <c r="H34" s="47"/>
      <c r="I34" s="47"/>
      <c r="J34" s="47"/>
      <c r="K34" s="47"/>
      <c r="L34" s="47"/>
      <c r="M34" s="47" t="s">
        <v>69</v>
      </c>
      <c r="N34" s="47" t="s">
        <v>71</v>
      </c>
      <c r="O34" s="47" t="s">
        <v>34</v>
      </c>
      <c r="P34" s="48" t="s">
        <v>38</v>
      </c>
      <c r="Q34" s="50" t="s">
        <v>1</v>
      </c>
      <c r="R34" s="50" t="s">
        <v>1</v>
      </c>
      <c r="S34" s="51">
        <v>218923483</v>
      </c>
      <c r="T34" s="51">
        <v>218896984</v>
      </c>
      <c r="U34" s="51">
        <v>209930359</v>
      </c>
      <c r="V34" s="51">
        <v>209930359</v>
      </c>
    </row>
    <row r="35" spans="1:22" ht="33.75" x14ac:dyDescent="0.25">
      <c r="A35" s="47" t="s">
        <v>73</v>
      </c>
      <c r="B35" s="48" t="s">
        <v>74</v>
      </c>
      <c r="C35" s="49" t="s">
        <v>77</v>
      </c>
      <c r="D35" s="47" t="s">
        <v>30</v>
      </c>
      <c r="E35" s="47" t="s">
        <v>41</v>
      </c>
      <c r="F35" s="47" t="s">
        <v>41</v>
      </c>
      <c r="G35" s="47" t="s">
        <v>31</v>
      </c>
      <c r="H35" s="47" t="s">
        <v>78</v>
      </c>
      <c r="I35" s="47"/>
      <c r="J35" s="47"/>
      <c r="K35" s="47"/>
      <c r="L35" s="47"/>
      <c r="M35" s="47" t="s">
        <v>32</v>
      </c>
      <c r="N35" s="47" t="s">
        <v>33</v>
      </c>
      <c r="O35" s="47" t="s">
        <v>34</v>
      </c>
      <c r="P35" s="48" t="s">
        <v>79</v>
      </c>
      <c r="Q35" s="50" t="s">
        <v>1</v>
      </c>
      <c r="R35" s="50" t="s">
        <v>1</v>
      </c>
      <c r="S35" s="51">
        <v>4590413308.2299995</v>
      </c>
      <c r="T35" s="51">
        <v>4590413307.9300003</v>
      </c>
      <c r="U35" s="51">
        <v>4590413307.9300003</v>
      </c>
      <c r="V35" s="51">
        <v>4590413307.9300003</v>
      </c>
    </row>
    <row r="36" spans="1:22" ht="33.75" x14ac:dyDescent="0.25">
      <c r="A36" s="47" t="s">
        <v>73</v>
      </c>
      <c r="B36" s="48" t="s">
        <v>74</v>
      </c>
      <c r="C36" s="49" t="s">
        <v>77</v>
      </c>
      <c r="D36" s="47" t="s">
        <v>30</v>
      </c>
      <c r="E36" s="47" t="s">
        <v>41</v>
      </c>
      <c r="F36" s="47" t="s">
        <v>41</v>
      </c>
      <c r="G36" s="47" t="s">
        <v>31</v>
      </c>
      <c r="H36" s="47" t="s">
        <v>78</v>
      </c>
      <c r="I36" s="47"/>
      <c r="J36" s="47"/>
      <c r="K36" s="47"/>
      <c r="L36" s="47"/>
      <c r="M36" s="47" t="s">
        <v>69</v>
      </c>
      <c r="N36" s="47" t="s">
        <v>71</v>
      </c>
      <c r="O36" s="47" t="s">
        <v>34</v>
      </c>
      <c r="P36" s="48" t="s">
        <v>79</v>
      </c>
      <c r="Q36" s="50" t="s">
        <v>1</v>
      </c>
      <c r="R36" s="50" t="s">
        <v>1</v>
      </c>
      <c r="S36" s="51">
        <v>76580326</v>
      </c>
      <c r="T36" s="51">
        <v>76580326</v>
      </c>
      <c r="U36" s="51">
        <v>76580326</v>
      </c>
      <c r="V36" s="51">
        <v>76580326</v>
      </c>
    </row>
    <row r="37" spans="1:22" ht="45" x14ac:dyDescent="0.25">
      <c r="A37" s="47" t="s">
        <v>73</v>
      </c>
      <c r="B37" s="48" t="s">
        <v>74</v>
      </c>
      <c r="C37" s="49" t="s">
        <v>80</v>
      </c>
      <c r="D37" s="47" t="s">
        <v>30</v>
      </c>
      <c r="E37" s="47" t="s">
        <v>41</v>
      </c>
      <c r="F37" s="47" t="s">
        <v>41</v>
      </c>
      <c r="G37" s="47" t="s">
        <v>31</v>
      </c>
      <c r="H37" s="47" t="s">
        <v>81</v>
      </c>
      <c r="I37" s="47"/>
      <c r="J37" s="47"/>
      <c r="K37" s="47"/>
      <c r="L37" s="47"/>
      <c r="M37" s="47" t="s">
        <v>32</v>
      </c>
      <c r="N37" s="47" t="s">
        <v>33</v>
      </c>
      <c r="O37" s="47" t="s">
        <v>34</v>
      </c>
      <c r="P37" s="48" t="s">
        <v>82</v>
      </c>
      <c r="Q37" s="50" t="s">
        <v>1</v>
      </c>
      <c r="R37" s="50" t="s">
        <v>1</v>
      </c>
      <c r="S37" s="51">
        <v>33529113</v>
      </c>
      <c r="T37" s="51">
        <v>33528950</v>
      </c>
      <c r="U37" s="51">
        <v>33528950</v>
      </c>
      <c r="V37" s="51">
        <v>33528950</v>
      </c>
    </row>
    <row r="38" spans="1:22" ht="33.75" x14ac:dyDescent="0.25">
      <c r="A38" s="47" t="s">
        <v>73</v>
      </c>
      <c r="B38" s="48" t="s">
        <v>74</v>
      </c>
      <c r="C38" s="49" t="s">
        <v>83</v>
      </c>
      <c r="D38" s="47" t="s">
        <v>30</v>
      </c>
      <c r="E38" s="47" t="s">
        <v>41</v>
      </c>
      <c r="F38" s="47" t="s">
        <v>33</v>
      </c>
      <c r="G38" s="47"/>
      <c r="H38" s="47"/>
      <c r="I38" s="47"/>
      <c r="J38" s="47"/>
      <c r="K38" s="47"/>
      <c r="L38" s="47"/>
      <c r="M38" s="47" t="s">
        <v>32</v>
      </c>
      <c r="N38" s="47" t="s">
        <v>33</v>
      </c>
      <c r="O38" s="47" t="s">
        <v>34</v>
      </c>
      <c r="P38" s="48" t="s">
        <v>84</v>
      </c>
      <c r="Q38" s="50" t="s">
        <v>1</v>
      </c>
      <c r="R38" s="50" t="s">
        <v>1</v>
      </c>
      <c r="S38" s="51">
        <v>913449340.17999995</v>
      </c>
      <c r="T38" s="51">
        <v>913449340.17999995</v>
      </c>
      <c r="U38" s="51">
        <v>913449340.17999995</v>
      </c>
      <c r="V38" s="51">
        <v>913449340.17999995</v>
      </c>
    </row>
    <row r="39" spans="1:22" ht="33.75" x14ac:dyDescent="0.25">
      <c r="A39" s="47" t="s">
        <v>73</v>
      </c>
      <c r="B39" s="48" t="s">
        <v>74</v>
      </c>
      <c r="C39" s="49" t="s">
        <v>85</v>
      </c>
      <c r="D39" s="47" t="s">
        <v>30</v>
      </c>
      <c r="E39" s="47" t="s">
        <v>86</v>
      </c>
      <c r="F39" s="47"/>
      <c r="G39" s="47"/>
      <c r="H39" s="47"/>
      <c r="I39" s="47"/>
      <c r="J39" s="47"/>
      <c r="K39" s="47"/>
      <c r="L39" s="47"/>
      <c r="M39" s="47" t="s">
        <v>69</v>
      </c>
      <c r="N39" s="47" t="s">
        <v>71</v>
      </c>
      <c r="O39" s="47" t="s">
        <v>34</v>
      </c>
      <c r="P39" s="48" t="s">
        <v>87</v>
      </c>
      <c r="Q39" s="50" t="s">
        <v>1</v>
      </c>
      <c r="R39" s="50" t="s">
        <v>1</v>
      </c>
      <c r="S39" s="51">
        <v>1000187522.28</v>
      </c>
      <c r="T39" s="51">
        <v>1000181632.28</v>
      </c>
      <c r="U39" s="51">
        <v>946414592.27999997</v>
      </c>
      <c r="V39" s="51">
        <v>946414592.27999997</v>
      </c>
    </row>
    <row r="40" spans="1:22" ht="33.75" x14ac:dyDescent="0.25">
      <c r="A40" s="47" t="s">
        <v>73</v>
      </c>
      <c r="B40" s="48" t="s">
        <v>74</v>
      </c>
      <c r="C40" s="49" t="s">
        <v>171</v>
      </c>
      <c r="D40" s="47" t="s">
        <v>30</v>
      </c>
      <c r="E40" s="47" t="s">
        <v>102</v>
      </c>
      <c r="F40" s="47" t="s">
        <v>41</v>
      </c>
      <c r="G40" s="47"/>
      <c r="H40" s="47"/>
      <c r="I40" s="47"/>
      <c r="J40" s="47"/>
      <c r="K40" s="47"/>
      <c r="L40" s="47"/>
      <c r="M40" s="47" t="s">
        <v>32</v>
      </c>
      <c r="N40" s="47" t="s">
        <v>33</v>
      </c>
      <c r="O40" s="47" t="s">
        <v>34</v>
      </c>
      <c r="P40" s="48" t="s">
        <v>172</v>
      </c>
      <c r="Q40" s="50" t="s">
        <v>1</v>
      </c>
      <c r="R40" s="50" t="s">
        <v>1</v>
      </c>
      <c r="S40" s="51">
        <v>65520486</v>
      </c>
      <c r="T40" s="51">
        <v>65520486</v>
      </c>
      <c r="U40" s="51">
        <v>65520486</v>
      </c>
      <c r="V40" s="51">
        <v>65520486</v>
      </c>
    </row>
    <row r="41" spans="1:22" ht="56.25" x14ac:dyDescent="0.25">
      <c r="A41" s="47" t="s">
        <v>73</v>
      </c>
      <c r="B41" s="48" t="s">
        <v>74</v>
      </c>
      <c r="C41" s="49" t="s">
        <v>173</v>
      </c>
      <c r="D41" s="47" t="s">
        <v>52</v>
      </c>
      <c r="E41" s="47" t="s">
        <v>104</v>
      </c>
      <c r="F41" s="47" t="s">
        <v>53</v>
      </c>
      <c r="G41" s="47" t="s">
        <v>174</v>
      </c>
      <c r="H41" s="47" t="s">
        <v>175</v>
      </c>
      <c r="I41" s="47"/>
      <c r="J41" s="47"/>
      <c r="K41" s="47"/>
      <c r="L41" s="47"/>
      <c r="M41" s="47" t="s">
        <v>32</v>
      </c>
      <c r="N41" s="47" t="s">
        <v>46</v>
      </c>
      <c r="O41" s="47" t="s">
        <v>34</v>
      </c>
      <c r="P41" s="48" t="s">
        <v>176</v>
      </c>
      <c r="Q41" s="50" t="s">
        <v>1</v>
      </c>
      <c r="R41" s="50" t="s">
        <v>1</v>
      </c>
      <c r="S41" s="51">
        <v>150000000</v>
      </c>
      <c r="T41" s="51">
        <v>150000000</v>
      </c>
      <c r="U41" s="51">
        <v>150000000</v>
      </c>
      <c r="V41" s="51">
        <v>150000000</v>
      </c>
    </row>
    <row r="42" spans="1:22" ht="56.25" x14ac:dyDescent="0.25">
      <c r="A42" s="47" t="s">
        <v>73</v>
      </c>
      <c r="B42" s="48" t="s">
        <v>74</v>
      </c>
      <c r="C42" s="49" t="s">
        <v>177</v>
      </c>
      <c r="D42" s="47" t="s">
        <v>52</v>
      </c>
      <c r="E42" s="47" t="s">
        <v>64</v>
      </c>
      <c r="F42" s="47" t="s">
        <v>53</v>
      </c>
      <c r="G42" s="47" t="s">
        <v>105</v>
      </c>
      <c r="H42" s="47" t="s">
        <v>175</v>
      </c>
      <c r="I42" s="47"/>
      <c r="J42" s="47"/>
      <c r="K42" s="47"/>
      <c r="L42" s="47"/>
      <c r="M42" s="47" t="s">
        <v>32</v>
      </c>
      <c r="N42" s="47" t="s">
        <v>46</v>
      </c>
      <c r="O42" s="47" t="s">
        <v>34</v>
      </c>
      <c r="P42" s="48" t="s">
        <v>176</v>
      </c>
      <c r="Q42" s="50" t="s">
        <v>1</v>
      </c>
      <c r="R42" s="50" t="s">
        <v>1</v>
      </c>
      <c r="S42" s="51">
        <v>80169250</v>
      </c>
      <c r="T42" s="51">
        <v>80169250</v>
      </c>
      <c r="U42" s="51">
        <v>80169250</v>
      </c>
      <c r="V42" s="51">
        <v>80169250</v>
      </c>
    </row>
    <row r="43" spans="1:22" ht="45" x14ac:dyDescent="0.25">
      <c r="A43" s="47" t="s">
        <v>88</v>
      </c>
      <c r="B43" s="48" t="s">
        <v>89</v>
      </c>
      <c r="C43" s="49" t="s">
        <v>36</v>
      </c>
      <c r="D43" s="47" t="s">
        <v>30</v>
      </c>
      <c r="E43" s="47" t="s">
        <v>37</v>
      </c>
      <c r="F43" s="47"/>
      <c r="G43" s="47"/>
      <c r="H43" s="47"/>
      <c r="I43" s="47"/>
      <c r="J43" s="47"/>
      <c r="K43" s="47"/>
      <c r="L43" s="47"/>
      <c r="M43" s="47" t="s">
        <v>32</v>
      </c>
      <c r="N43" s="47" t="s">
        <v>33</v>
      </c>
      <c r="O43" s="47" t="s">
        <v>34</v>
      </c>
      <c r="P43" s="48" t="s">
        <v>38</v>
      </c>
      <c r="Q43" s="50" t="s">
        <v>1</v>
      </c>
      <c r="R43" s="50" t="s">
        <v>1</v>
      </c>
      <c r="S43" s="51">
        <v>150183105.21000001</v>
      </c>
      <c r="T43" s="51">
        <v>149763184.09</v>
      </c>
      <c r="U43" s="51">
        <v>149763184.09</v>
      </c>
      <c r="V43" s="51">
        <v>149763184.09</v>
      </c>
    </row>
    <row r="44" spans="1:22" ht="45" x14ac:dyDescent="0.25">
      <c r="A44" s="47" t="s">
        <v>88</v>
      </c>
      <c r="B44" s="48" t="s">
        <v>89</v>
      </c>
      <c r="C44" s="49" t="s">
        <v>90</v>
      </c>
      <c r="D44" s="47" t="s">
        <v>30</v>
      </c>
      <c r="E44" s="47" t="s">
        <v>41</v>
      </c>
      <c r="F44" s="47" t="s">
        <v>41</v>
      </c>
      <c r="G44" s="47" t="s">
        <v>31</v>
      </c>
      <c r="H44" s="47" t="s">
        <v>91</v>
      </c>
      <c r="I44" s="47"/>
      <c r="J44" s="47"/>
      <c r="K44" s="47"/>
      <c r="L44" s="47"/>
      <c r="M44" s="47" t="s">
        <v>32</v>
      </c>
      <c r="N44" s="47" t="s">
        <v>33</v>
      </c>
      <c r="O44" s="47" t="s">
        <v>34</v>
      </c>
      <c r="P44" s="48" t="s">
        <v>92</v>
      </c>
      <c r="Q44" s="50" t="s">
        <v>1</v>
      </c>
      <c r="R44" s="50" t="s">
        <v>1</v>
      </c>
      <c r="S44" s="51">
        <v>12303214972.18</v>
      </c>
      <c r="T44" s="51">
        <v>12050443310.66</v>
      </c>
      <c r="U44" s="51">
        <v>12050443310.66</v>
      </c>
      <c r="V44" s="51">
        <v>12050443310.66</v>
      </c>
    </row>
    <row r="45" spans="1:22" ht="45" x14ac:dyDescent="0.25">
      <c r="A45" s="47" t="s">
        <v>88</v>
      </c>
      <c r="B45" s="48" t="s">
        <v>89</v>
      </c>
      <c r="C45" s="49" t="s">
        <v>83</v>
      </c>
      <c r="D45" s="47" t="s">
        <v>30</v>
      </c>
      <c r="E45" s="47" t="s">
        <v>41</v>
      </c>
      <c r="F45" s="47" t="s">
        <v>33</v>
      </c>
      <c r="G45" s="47"/>
      <c r="H45" s="47"/>
      <c r="I45" s="47"/>
      <c r="J45" s="47"/>
      <c r="K45" s="47"/>
      <c r="L45" s="47"/>
      <c r="M45" s="47" t="s">
        <v>32</v>
      </c>
      <c r="N45" s="47" t="s">
        <v>33</v>
      </c>
      <c r="O45" s="47" t="s">
        <v>34</v>
      </c>
      <c r="P45" s="48" t="s">
        <v>84</v>
      </c>
      <c r="Q45" s="50" t="s">
        <v>1</v>
      </c>
      <c r="R45" s="50" t="s">
        <v>1</v>
      </c>
      <c r="S45" s="51">
        <v>5453986115.3000002</v>
      </c>
      <c r="T45" s="51">
        <v>5443998315.3000002</v>
      </c>
      <c r="U45" s="51">
        <v>5443998315.3000002</v>
      </c>
      <c r="V45" s="51">
        <v>5443998315.3000002</v>
      </c>
    </row>
    <row r="46" spans="1:22" ht="45" x14ac:dyDescent="0.25">
      <c r="A46" s="47" t="s">
        <v>88</v>
      </c>
      <c r="B46" s="48" t="s">
        <v>89</v>
      </c>
      <c r="C46" s="49" t="s">
        <v>178</v>
      </c>
      <c r="D46" s="47" t="s">
        <v>52</v>
      </c>
      <c r="E46" s="47" t="s">
        <v>179</v>
      </c>
      <c r="F46" s="47" t="s">
        <v>53</v>
      </c>
      <c r="G46" s="47" t="s">
        <v>155</v>
      </c>
      <c r="H46" s="47" t="s">
        <v>180</v>
      </c>
      <c r="I46" s="47"/>
      <c r="J46" s="47"/>
      <c r="K46" s="47"/>
      <c r="L46" s="47"/>
      <c r="M46" s="47" t="s">
        <v>32</v>
      </c>
      <c r="N46" s="47" t="s">
        <v>46</v>
      </c>
      <c r="O46" s="47" t="s">
        <v>34</v>
      </c>
      <c r="P46" s="48" t="s">
        <v>181</v>
      </c>
      <c r="Q46" s="50" t="s">
        <v>1</v>
      </c>
      <c r="R46" s="50" t="s">
        <v>1</v>
      </c>
      <c r="S46" s="51">
        <v>401775490.89999998</v>
      </c>
      <c r="T46" s="51">
        <v>401775490.89999998</v>
      </c>
      <c r="U46" s="51">
        <v>401775490.89999998</v>
      </c>
      <c r="V46" s="51">
        <v>401775490.89999998</v>
      </c>
    </row>
    <row r="47" spans="1:22" ht="33.75" x14ac:dyDescent="0.25">
      <c r="A47" s="47" t="s">
        <v>93</v>
      </c>
      <c r="B47" s="48" t="s">
        <v>94</v>
      </c>
      <c r="C47" s="49" t="s">
        <v>36</v>
      </c>
      <c r="D47" s="47" t="s">
        <v>30</v>
      </c>
      <c r="E47" s="47" t="s">
        <v>37</v>
      </c>
      <c r="F47" s="47"/>
      <c r="G47" s="47"/>
      <c r="H47" s="47"/>
      <c r="I47" s="47"/>
      <c r="J47" s="47"/>
      <c r="K47" s="47"/>
      <c r="L47" s="47"/>
      <c r="M47" s="47" t="s">
        <v>32</v>
      </c>
      <c r="N47" s="47" t="s">
        <v>33</v>
      </c>
      <c r="O47" s="47" t="s">
        <v>34</v>
      </c>
      <c r="P47" s="48" t="s">
        <v>38</v>
      </c>
      <c r="Q47" s="50" t="s">
        <v>1</v>
      </c>
      <c r="R47" s="50" t="s">
        <v>1</v>
      </c>
      <c r="S47" s="51">
        <v>37276277472.68</v>
      </c>
      <c r="T47" s="51">
        <v>18730380140.560001</v>
      </c>
      <c r="U47" s="51">
        <v>18730380140.560001</v>
      </c>
      <c r="V47" s="51">
        <v>18730380140.560001</v>
      </c>
    </row>
    <row r="48" spans="1:22" ht="45" x14ac:dyDescent="0.25">
      <c r="A48" s="47" t="s">
        <v>93</v>
      </c>
      <c r="B48" s="48" t="s">
        <v>94</v>
      </c>
      <c r="C48" s="49" t="s">
        <v>95</v>
      </c>
      <c r="D48" s="47" t="s">
        <v>30</v>
      </c>
      <c r="E48" s="47" t="s">
        <v>41</v>
      </c>
      <c r="F48" s="47" t="s">
        <v>49</v>
      </c>
      <c r="G48" s="47" t="s">
        <v>31</v>
      </c>
      <c r="H48" s="47" t="s">
        <v>96</v>
      </c>
      <c r="I48" s="47"/>
      <c r="J48" s="47"/>
      <c r="K48" s="47"/>
      <c r="L48" s="47"/>
      <c r="M48" s="47" t="s">
        <v>32</v>
      </c>
      <c r="N48" s="47" t="s">
        <v>33</v>
      </c>
      <c r="O48" s="47" t="s">
        <v>34</v>
      </c>
      <c r="P48" s="48" t="s">
        <v>97</v>
      </c>
      <c r="Q48" s="50" t="s">
        <v>1</v>
      </c>
      <c r="R48" s="50" t="s">
        <v>1</v>
      </c>
      <c r="S48" s="51">
        <v>80508159092.669998</v>
      </c>
      <c r="T48" s="51">
        <v>80508159092.669998</v>
      </c>
      <c r="U48" s="51">
        <v>80508159092.669998</v>
      </c>
      <c r="V48" s="51">
        <v>80508159092.669998</v>
      </c>
    </row>
    <row r="49" spans="1:22" ht="33.75" x14ac:dyDescent="0.25">
      <c r="A49" s="47" t="s">
        <v>93</v>
      </c>
      <c r="B49" s="48" t="s">
        <v>94</v>
      </c>
      <c r="C49" s="49" t="s">
        <v>98</v>
      </c>
      <c r="D49" s="47" t="s">
        <v>30</v>
      </c>
      <c r="E49" s="47" t="s">
        <v>41</v>
      </c>
      <c r="F49" s="47" t="s">
        <v>49</v>
      </c>
      <c r="G49" s="47" t="s">
        <v>31</v>
      </c>
      <c r="H49" s="47" t="s">
        <v>99</v>
      </c>
      <c r="I49" s="47"/>
      <c r="J49" s="47"/>
      <c r="K49" s="47"/>
      <c r="L49" s="47"/>
      <c r="M49" s="47" t="s">
        <v>32</v>
      </c>
      <c r="N49" s="47" t="s">
        <v>33</v>
      </c>
      <c r="O49" s="47" t="s">
        <v>34</v>
      </c>
      <c r="P49" s="48" t="s">
        <v>100</v>
      </c>
      <c r="Q49" s="50" t="s">
        <v>1</v>
      </c>
      <c r="R49" s="50" t="s">
        <v>1</v>
      </c>
      <c r="S49" s="51">
        <v>179090705597.04001</v>
      </c>
      <c r="T49" s="51">
        <v>168994230938.76999</v>
      </c>
      <c r="U49" s="51">
        <v>168994230938.76999</v>
      </c>
      <c r="V49" s="51">
        <v>168994230938.76999</v>
      </c>
    </row>
    <row r="50" spans="1:22" ht="33.75" x14ac:dyDescent="0.25">
      <c r="A50" s="47" t="s">
        <v>93</v>
      </c>
      <c r="B50" s="48" t="s">
        <v>94</v>
      </c>
      <c r="C50" s="49" t="s">
        <v>83</v>
      </c>
      <c r="D50" s="47" t="s">
        <v>30</v>
      </c>
      <c r="E50" s="47" t="s">
        <v>41</v>
      </c>
      <c r="F50" s="47" t="s">
        <v>33</v>
      </c>
      <c r="G50" s="47"/>
      <c r="H50" s="47"/>
      <c r="I50" s="47"/>
      <c r="J50" s="47"/>
      <c r="K50" s="47"/>
      <c r="L50" s="47"/>
      <c r="M50" s="47" t="s">
        <v>32</v>
      </c>
      <c r="N50" s="47" t="s">
        <v>33</v>
      </c>
      <c r="O50" s="47" t="s">
        <v>34</v>
      </c>
      <c r="P50" s="48" t="s">
        <v>84</v>
      </c>
      <c r="Q50" s="50" t="s">
        <v>1</v>
      </c>
      <c r="R50" s="50" t="s">
        <v>1</v>
      </c>
      <c r="S50" s="51">
        <v>871987396.23000002</v>
      </c>
      <c r="T50" s="51">
        <v>871987396.23000002</v>
      </c>
      <c r="U50" s="51">
        <v>871987396.23000002</v>
      </c>
      <c r="V50" s="51">
        <v>871987396.23000002</v>
      </c>
    </row>
    <row r="51" spans="1:22" ht="33.75" x14ac:dyDescent="0.25">
      <c r="A51" s="47" t="s">
        <v>93</v>
      </c>
      <c r="B51" s="48" t="s">
        <v>94</v>
      </c>
      <c r="C51" s="49" t="s">
        <v>101</v>
      </c>
      <c r="D51" s="47" t="s">
        <v>30</v>
      </c>
      <c r="E51" s="47" t="s">
        <v>102</v>
      </c>
      <c r="F51" s="47" t="s">
        <v>31</v>
      </c>
      <c r="G51" s="47"/>
      <c r="H51" s="47"/>
      <c r="I51" s="47"/>
      <c r="J51" s="47"/>
      <c r="K51" s="47"/>
      <c r="L51" s="47"/>
      <c r="M51" s="47" t="s">
        <v>32</v>
      </c>
      <c r="N51" s="47" t="s">
        <v>33</v>
      </c>
      <c r="O51" s="47" t="s">
        <v>34</v>
      </c>
      <c r="P51" s="48" t="s">
        <v>103</v>
      </c>
      <c r="Q51" s="50" t="s">
        <v>1</v>
      </c>
      <c r="R51" s="50" t="s">
        <v>1</v>
      </c>
      <c r="S51" s="51">
        <v>0</v>
      </c>
      <c r="T51" s="51">
        <v>0</v>
      </c>
      <c r="U51" s="51">
        <v>0</v>
      </c>
      <c r="V51" s="51">
        <v>0</v>
      </c>
    </row>
    <row r="52" spans="1:22" ht="56.25" x14ac:dyDescent="0.25">
      <c r="A52" s="47" t="s">
        <v>93</v>
      </c>
      <c r="B52" s="48" t="s">
        <v>94</v>
      </c>
      <c r="C52" s="49" t="s">
        <v>182</v>
      </c>
      <c r="D52" s="47" t="s">
        <v>52</v>
      </c>
      <c r="E52" s="47" t="s">
        <v>104</v>
      </c>
      <c r="F52" s="47" t="s">
        <v>53</v>
      </c>
      <c r="G52" s="47" t="s">
        <v>105</v>
      </c>
      <c r="H52" s="47" t="s">
        <v>175</v>
      </c>
      <c r="I52" s="47"/>
      <c r="J52" s="47"/>
      <c r="K52" s="47"/>
      <c r="L52" s="47"/>
      <c r="M52" s="47" t="s">
        <v>32</v>
      </c>
      <c r="N52" s="47" t="s">
        <v>39</v>
      </c>
      <c r="O52" s="47" t="s">
        <v>34</v>
      </c>
      <c r="P52" s="48" t="s">
        <v>176</v>
      </c>
      <c r="Q52" s="50" t="s">
        <v>1</v>
      </c>
      <c r="R52" s="50" t="s">
        <v>1</v>
      </c>
      <c r="S52" s="51">
        <v>231077456397.20001</v>
      </c>
      <c r="T52" s="51">
        <v>114803589450.24001</v>
      </c>
      <c r="U52" s="51">
        <v>113113485790.87</v>
      </c>
      <c r="V52" s="51">
        <v>113113485790.87</v>
      </c>
    </row>
    <row r="53" spans="1:22" ht="56.25" x14ac:dyDescent="0.25">
      <c r="A53" s="47" t="s">
        <v>93</v>
      </c>
      <c r="B53" s="48" t="s">
        <v>94</v>
      </c>
      <c r="C53" s="49" t="s">
        <v>183</v>
      </c>
      <c r="D53" s="47" t="s">
        <v>52</v>
      </c>
      <c r="E53" s="47" t="s">
        <v>104</v>
      </c>
      <c r="F53" s="47" t="s">
        <v>53</v>
      </c>
      <c r="G53" s="47" t="s">
        <v>65</v>
      </c>
      <c r="H53" s="47" t="s">
        <v>175</v>
      </c>
      <c r="I53" s="47"/>
      <c r="J53" s="47"/>
      <c r="K53" s="47"/>
      <c r="L53" s="47"/>
      <c r="M53" s="47" t="s">
        <v>32</v>
      </c>
      <c r="N53" s="47" t="s">
        <v>39</v>
      </c>
      <c r="O53" s="47" t="s">
        <v>34</v>
      </c>
      <c r="P53" s="48" t="s">
        <v>176</v>
      </c>
      <c r="Q53" s="50" t="s">
        <v>1</v>
      </c>
      <c r="R53" s="50" t="s">
        <v>1</v>
      </c>
      <c r="S53" s="51">
        <v>130635056354.98</v>
      </c>
      <c r="T53" s="51">
        <v>55167058221.760002</v>
      </c>
      <c r="U53" s="51">
        <v>54509182970.730003</v>
      </c>
      <c r="V53" s="51">
        <v>54509182970.730003</v>
      </c>
    </row>
    <row r="54" spans="1:22" ht="56.25" x14ac:dyDescent="0.25">
      <c r="A54" s="47" t="s">
        <v>93</v>
      </c>
      <c r="B54" s="48" t="s">
        <v>94</v>
      </c>
      <c r="C54" s="49" t="s">
        <v>184</v>
      </c>
      <c r="D54" s="47" t="s">
        <v>52</v>
      </c>
      <c r="E54" s="47" t="s">
        <v>104</v>
      </c>
      <c r="F54" s="47" t="s">
        <v>53</v>
      </c>
      <c r="G54" s="47" t="s">
        <v>33</v>
      </c>
      <c r="H54" s="47" t="s">
        <v>175</v>
      </c>
      <c r="I54" s="47"/>
      <c r="J54" s="47"/>
      <c r="K54" s="47"/>
      <c r="L54" s="47"/>
      <c r="M54" s="47" t="s">
        <v>32</v>
      </c>
      <c r="N54" s="47" t="s">
        <v>39</v>
      </c>
      <c r="O54" s="47" t="s">
        <v>34</v>
      </c>
      <c r="P54" s="48" t="s">
        <v>176</v>
      </c>
      <c r="Q54" s="50" t="s">
        <v>1</v>
      </c>
      <c r="R54" s="50" t="s">
        <v>1</v>
      </c>
      <c r="S54" s="51">
        <v>20471145482</v>
      </c>
      <c r="T54" s="51">
        <v>8960035757.3999996</v>
      </c>
      <c r="U54" s="51">
        <v>8960035757.3999996</v>
      </c>
      <c r="V54" s="51">
        <v>8960035757.3999996</v>
      </c>
    </row>
    <row r="55" spans="1:22" x14ac:dyDescent="0.25">
      <c r="A55" s="47" t="s">
        <v>1</v>
      </c>
      <c r="B55" s="48" t="s">
        <v>1</v>
      </c>
      <c r="C55" s="49" t="s">
        <v>1</v>
      </c>
      <c r="D55" s="47" t="s">
        <v>1</v>
      </c>
      <c r="E55" s="47" t="s">
        <v>1</v>
      </c>
      <c r="F55" s="47" t="s">
        <v>1</v>
      </c>
      <c r="G55" s="47" t="s">
        <v>1</v>
      </c>
      <c r="H55" s="47" t="s">
        <v>1</v>
      </c>
      <c r="I55" s="47" t="s">
        <v>1</v>
      </c>
      <c r="J55" s="47" t="s">
        <v>1</v>
      </c>
      <c r="K55" s="47" t="s">
        <v>1</v>
      </c>
      <c r="L55" s="47" t="s">
        <v>1</v>
      </c>
      <c r="M55" s="47" t="s">
        <v>1</v>
      </c>
      <c r="N55" s="47" t="s">
        <v>1</v>
      </c>
      <c r="O55" s="47" t="s">
        <v>1</v>
      </c>
      <c r="P55" s="48" t="s">
        <v>1</v>
      </c>
      <c r="Q55" s="50" t="s">
        <v>1</v>
      </c>
      <c r="R55" s="50" t="s">
        <v>1</v>
      </c>
      <c r="S55" s="51">
        <v>798392467996.40002</v>
      </c>
      <c r="T55" s="51">
        <v>559095627273.16003</v>
      </c>
      <c r="U55" s="51">
        <v>556680126939.76001</v>
      </c>
      <c r="V55" s="51">
        <v>556680126939.76001</v>
      </c>
    </row>
    <row r="56" spans="1:22" x14ac:dyDescent="0.25">
      <c r="A56" s="47" t="s">
        <v>1</v>
      </c>
      <c r="B56" s="52" t="s">
        <v>1</v>
      </c>
      <c r="C56" s="49" t="s">
        <v>1</v>
      </c>
      <c r="D56" s="47" t="s">
        <v>1</v>
      </c>
      <c r="E56" s="47" t="s">
        <v>1</v>
      </c>
      <c r="F56" s="47" t="s">
        <v>1</v>
      </c>
      <c r="G56" s="47" t="s">
        <v>1</v>
      </c>
      <c r="H56" s="47" t="s">
        <v>1</v>
      </c>
      <c r="I56" s="47" t="s">
        <v>1</v>
      </c>
      <c r="J56" s="47" t="s">
        <v>1</v>
      </c>
      <c r="K56" s="47" t="s">
        <v>1</v>
      </c>
      <c r="L56" s="47" t="s">
        <v>1</v>
      </c>
      <c r="M56" s="47" t="s">
        <v>1</v>
      </c>
      <c r="N56" s="47" t="s">
        <v>1</v>
      </c>
      <c r="O56" s="47" t="s">
        <v>1</v>
      </c>
      <c r="P56" s="48" t="s">
        <v>1</v>
      </c>
      <c r="Q56" s="50" t="s">
        <v>1</v>
      </c>
      <c r="R56" s="50" t="s">
        <v>1</v>
      </c>
      <c r="S56" s="53" t="s">
        <v>1</v>
      </c>
      <c r="T56" s="53" t="s">
        <v>1</v>
      </c>
      <c r="U56" s="53" t="s">
        <v>1</v>
      </c>
      <c r="V56" s="53" t="s">
        <v>1</v>
      </c>
    </row>
    <row r="57" spans="1:22" ht="0" hidden="1" customHeight="1" x14ac:dyDescent="0.25"/>
    <row r="58" spans="1:22" ht="34.15" customHeight="1" x14ac:dyDescent="0.25"/>
    <row r="65" ht="33.950000000000003" customHeight="1" x14ac:dyDescent="0.25"/>
    <row r="74" ht="0" hidden="1" customHeight="1" x14ac:dyDescent="0.25"/>
    <row r="75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0"/>
  <sheetViews>
    <sheetView showGridLines="0" tabSelected="1" view="pageBreakPreview" zoomScale="92" zoomScaleNormal="80" zoomScaleSheetLayoutView="92" workbookViewId="0">
      <selection activeCell="D23" sqref="D23"/>
    </sheetView>
  </sheetViews>
  <sheetFormatPr baseColWidth="10" defaultColWidth="11.42578125" defaultRowHeight="15" x14ac:dyDescent="0.25"/>
  <cols>
    <col min="1" max="1" width="3.28515625" customWidth="1"/>
    <col min="2" max="2" width="49.7109375" customWidth="1"/>
    <col min="3" max="3" width="35.42578125" customWidth="1"/>
    <col min="4" max="4" width="31.7109375" customWidth="1"/>
    <col min="5" max="5" width="12" bestFit="1" customWidth="1"/>
    <col min="6" max="6" width="27.85546875" customWidth="1"/>
    <col min="7" max="7" width="12.28515625" customWidth="1"/>
    <col min="8" max="8" width="3.5703125" customWidth="1"/>
    <col min="10" max="10" width="40.28515625" customWidth="1"/>
    <col min="11" max="11" width="21.28515625" customWidth="1"/>
    <col min="12" max="12" width="18.28515625" customWidth="1"/>
    <col min="14" max="14" width="17.28515625" customWidth="1"/>
  </cols>
  <sheetData>
    <row r="1" spans="2:27" x14ac:dyDescent="0.25"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2:27" x14ac:dyDescent="0.25"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2:27" x14ac:dyDescent="0.25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2:27" x14ac:dyDescent="0.25"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2:27" x14ac:dyDescent="0.25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2:27" x14ac:dyDescent="0.25"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2:27" x14ac:dyDescent="0.25"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2:27" ht="24" x14ac:dyDescent="0.35">
      <c r="C8" s="11"/>
      <c r="D8" s="62" t="s">
        <v>187</v>
      </c>
      <c r="E8" s="62"/>
      <c r="F8" s="62"/>
      <c r="G8" s="6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2:27" x14ac:dyDescent="0.25"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2:27" x14ac:dyDescent="0.25"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2:27" x14ac:dyDescent="0.25"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2:27" s="10" customFormat="1" ht="30.75" customHeight="1" x14ac:dyDescent="0.35">
      <c r="B12" s="63" t="s">
        <v>106</v>
      </c>
      <c r="C12" s="63"/>
      <c r="D12" s="63"/>
      <c r="E12" s="63"/>
      <c r="F12" s="63"/>
      <c r="G12" s="63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2:27" ht="9.75" customHeight="1" x14ac:dyDescent="0.3">
      <c r="B13" s="1"/>
      <c r="C13" s="1"/>
      <c r="D13" s="1"/>
      <c r="E13" s="1"/>
      <c r="F13" s="1"/>
      <c r="G13" s="1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2:27" s="2" customFormat="1" x14ac:dyDescent="0.25">
      <c r="B14" s="6" t="s">
        <v>107</v>
      </c>
      <c r="C14" s="6" t="s">
        <v>108</v>
      </c>
      <c r="D14" s="6" t="s">
        <v>109</v>
      </c>
      <c r="E14" s="6" t="s">
        <v>110</v>
      </c>
      <c r="F14" s="6" t="s">
        <v>111</v>
      </c>
      <c r="G14" s="6" t="s">
        <v>110</v>
      </c>
      <c r="J14" s="57"/>
      <c r="K14" s="6"/>
      <c r="L14" s="6"/>
      <c r="M14" s="6"/>
      <c r="N14" s="6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2:27" ht="6" customHeight="1" x14ac:dyDescent="0.3">
      <c r="B15" s="3"/>
      <c r="C15" s="3"/>
      <c r="D15" s="3"/>
      <c r="E15" s="3"/>
      <c r="F15" s="3"/>
      <c r="G15" s="3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2:27" s="4" customFormat="1" ht="18" x14ac:dyDescent="0.25">
      <c r="B16" s="12" t="s">
        <v>112</v>
      </c>
      <c r="C16" s="13">
        <f>+SUM(C17:C21)</f>
        <v>388665471593.90002</v>
      </c>
      <c r="D16" s="13">
        <f>+SUM(D17:D21)</f>
        <v>356722101280.33002</v>
      </c>
      <c r="E16" s="26">
        <f>+D16/C16</f>
        <v>0.91781268816452455</v>
      </c>
      <c r="F16" s="13">
        <f>+SUM(F17:F21)</f>
        <v>356654579857.33002</v>
      </c>
      <c r="G16" s="26">
        <f t="shared" ref="G16:G21" si="0">+F16/C16</f>
        <v>0.91763896184218596</v>
      </c>
      <c r="J16" s="12"/>
      <c r="K16" s="59"/>
      <c r="L16" s="59"/>
      <c r="M16" s="55"/>
      <c r="N16" s="59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2:27" ht="18" customHeight="1" x14ac:dyDescent="0.25">
      <c r="B17" s="16" t="s">
        <v>113</v>
      </c>
      <c r="C17" s="24">
        <f>+C34+C51+C65</f>
        <v>9804542330.1900005</v>
      </c>
      <c r="D17" s="24">
        <f>+D34+D65</f>
        <v>183728131.40000001</v>
      </c>
      <c r="E17" s="27">
        <f t="shared" ref="E17:E21" si="1">+D17/C17</f>
        <v>1.8739082887557851E-2</v>
      </c>
      <c r="F17" s="24">
        <f>+F34+F65</f>
        <v>181874379.40000001</v>
      </c>
      <c r="G17" s="27">
        <f t="shared" si="0"/>
        <v>1.8550012155077868E-2</v>
      </c>
      <c r="J17" s="16"/>
      <c r="K17" s="59"/>
      <c r="L17" s="59"/>
      <c r="M17" s="55"/>
      <c r="N17" s="59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2:27" ht="18" customHeight="1" x14ac:dyDescent="0.25">
      <c r="B18" s="16" t="s">
        <v>114</v>
      </c>
      <c r="C18" s="24">
        <f>+C35+C66+C82+C95</f>
        <v>92248611011.040009</v>
      </c>
      <c r="D18" s="24">
        <f>+D35+D51+D66+D82+D95</f>
        <v>80285295069.349991</v>
      </c>
      <c r="E18" s="27">
        <f t="shared" si="1"/>
        <v>0.87031440570678853</v>
      </c>
      <c r="F18" s="24">
        <f>+F35+F51+F66+F82+F95</f>
        <v>80273394438.349991</v>
      </c>
      <c r="G18" s="27">
        <f t="shared" si="0"/>
        <v>0.87018539963428976</v>
      </c>
      <c r="J18" s="16"/>
      <c r="K18" s="59"/>
      <c r="L18" s="59"/>
      <c r="M18" s="55"/>
      <c r="N18" s="59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2:27" ht="18" customHeight="1" x14ac:dyDescent="0.25">
      <c r="B19" s="16" t="s">
        <v>115</v>
      </c>
      <c r="C19" s="24">
        <f>+C36+C67+C83+C96</f>
        <v>285546610244.39001</v>
      </c>
      <c r="D19" s="24">
        <f>+D36+D67+D83+D96</f>
        <v>275187375961.29999</v>
      </c>
      <c r="E19" s="27">
        <f>+D19/C19</f>
        <v>0.96372138939340268</v>
      </c>
      <c r="F19" s="24">
        <f>+F36+F67+F83+F96</f>
        <v>275187375961.29999</v>
      </c>
      <c r="G19" s="27">
        <f>+F19/C19</f>
        <v>0.96372138939340268</v>
      </c>
      <c r="J19" s="16"/>
      <c r="K19" s="59"/>
      <c r="L19" s="59"/>
      <c r="M19" s="55"/>
      <c r="N19" s="59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2:27" s="17" customFormat="1" ht="24.95" customHeight="1" x14ac:dyDescent="0.25">
      <c r="B20" s="16" t="s">
        <v>116</v>
      </c>
      <c r="C20" s="24">
        <f>+C68</f>
        <v>1000187522.28</v>
      </c>
      <c r="D20" s="24">
        <f>+D68</f>
        <v>1000181632.28</v>
      </c>
      <c r="E20" s="27">
        <f t="shared" si="1"/>
        <v>0.99999411110429914</v>
      </c>
      <c r="F20" s="24">
        <f>+F68</f>
        <v>946414592.27999997</v>
      </c>
      <c r="G20" s="27">
        <f t="shared" si="0"/>
        <v>0.94623715173188649</v>
      </c>
      <c r="J20" s="16"/>
      <c r="K20" s="60"/>
      <c r="L20" s="60"/>
      <c r="M20" s="58"/>
      <c r="N20" s="60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  <row r="21" spans="2:27" s="17" customFormat="1" ht="24.95" customHeight="1" x14ac:dyDescent="0.25">
      <c r="B21" s="16" t="s">
        <v>185</v>
      </c>
      <c r="C21" s="24">
        <f>+C69</f>
        <v>65520486</v>
      </c>
      <c r="D21" s="24">
        <f>+D69</f>
        <v>65520486</v>
      </c>
      <c r="E21" s="27">
        <f t="shared" si="1"/>
        <v>1</v>
      </c>
      <c r="F21" s="24">
        <f>+F69</f>
        <v>65520486</v>
      </c>
      <c r="G21" s="27">
        <f t="shared" si="0"/>
        <v>1</v>
      </c>
      <c r="J21" s="16"/>
      <c r="K21" s="60"/>
      <c r="L21" s="60"/>
      <c r="M21" s="58"/>
      <c r="N21" s="60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27" s="4" customFormat="1" ht="18" x14ac:dyDescent="0.25">
      <c r="B22" s="12" t="s">
        <v>117</v>
      </c>
      <c r="C22" s="13">
        <f>+C37+C52+C70+C84+C97</f>
        <v>409726996402.5</v>
      </c>
      <c r="D22" s="13">
        <f>+D37+D52+D70+D84+D97</f>
        <v>202373525992.82999</v>
      </c>
      <c r="E22" s="26">
        <f>+D22/C22</f>
        <v>0.49392285050708751</v>
      </c>
      <c r="F22" s="13">
        <f>+F37+F52+F70+F84+F97</f>
        <v>200025547082.42999</v>
      </c>
      <c r="G22" s="26">
        <f>+F22/C22</f>
        <v>0.48819225688983553</v>
      </c>
      <c r="J22" s="12"/>
      <c r="K22" s="59"/>
      <c r="L22" s="59"/>
      <c r="M22" s="55"/>
      <c r="N22" s="59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2:27" ht="6" customHeight="1" x14ac:dyDescent="0.3">
      <c r="B23" s="3"/>
      <c r="C23" s="3"/>
      <c r="D23" s="3"/>
      <c r="E23" s="28"/>
      <c r="F23" s="3"/>
      <c r="G23" s="28"/>
      <c r="J23" s="3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2:27" s="4" customFormat="1" ht="24.95" customHeight="1" x14ac:dyDescent="0.25">
      <c r="B24" s="14" t="s">
        <v>118</v>
      </c>
      <c r="C24" s="15">
        <f>+C22+C16</f>
        <v>798392467996.40002</v>
      </c>
      <c r="D24" s="15">
        <f>+D22+D16</f>
        <v>559095627273.16003</v>
      </c>
      <c r="E24" s="29">
        <f>+D24/C24</f>
        <v>0.70027668056067005</v>
      </c>
      <c r="F24" s="54">
        <f>+F22+F16</f>
        <v>556680126939.76001</v>
      </c>
      <c r="G24" s="29">
        <f>+F24/C24</f>
        <v>0.69725122574962728</v>
      </c>
      <c r="J24" s="14"/>
      <c r="K24" s="59"/>
      <c r="L24" s="59"/>
      <c r="M24" s="55"/>
      <c r="N24" s="59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2:27" x14ac:dyDescent="0.25">
      <c r="C25" s="43"/>
      <c r="D25" s="43"/>
      <c r="F25" s="43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2:27" x14ac:dyDescent="0.25"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2:27" ht="26.25" x14ac:dyDescent="0.4">
      <c r="B27" s="42" t="s">
        <v>120</v>
      </c>
      <c r="C27" s="11"/>
      <c r="D27" s="62" t="s">
        <v>187</v>
      </c>
      <c r="E27" s="62"/>
      <c r="F27" s="62"/>
      <c r="G27" s="6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2:27" x14ac:dyDescent="0.25"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2:27" x14ac:dyDescent="0.25"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2:27" x14ac:dyDescent="0.25"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2:27" x14ac:dyDescent="0.25">
      <c r="B31" s="6" t="s">
        <v>107</v>
      </c>
      <c r="C31" s="6" t="s">
        <v>108</v>
      </c>
      <c r="D31" s="6" t="s">
        <v>109</v>
      </c>
      <c r="E31" s="6" t="s">
        <v>110</v>
      </c>
      <c r="F31" s="6" t="s">
        <v>111</v>
      </c>
      <c r="G31" s="6" t="s">
        <v>110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2:27" ht="6" customHeight="1" x14ac:dyDescent="0.3">
      <c r="B32" s="7"/>
      <c r="C32" s="7"/>
      <c r="D32" s="7"/>
      <c r="E32" s="7"/>
      <c r="F32" s="7"/>
      <c r="G32" s="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2:27" ht="18" x14ac:dyDescent="0.25">
      <c r="B33" s="18" t="s">
        <v>112</v>
      </c>
      <c r="C33" s="19">
        <f>+C34+C35+C36</f>
        <v>2858372369.21</v>
      </c>
      <c r="D33" s="19">
        <f>+D34+D35+D36</f>
        <v>2849235701.77</v>
      </c>
      <c r="E33" s="30">
        <f>+D33/C33</f>
        <v>0.99680354192532117</v>
      </c>
      <c r="F33" s="19">
        <f>+F34+F35+F36</f>
        <v>2849235701.77</v>
      </c>
      <c r="G33" s="30">
        <f>+F33/C33</f>
        <v>0.99680354192532117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2:27" ht="16.5" x14ac:dyDescent="0.25">
      <c r="B34" s="16" t="s">
        <v>113</v>
      </c>
      <c r="C34" s="25">
        <v>0</v>
      </c>
      <c r="D34" s="25">
        <v>0</v>
      </c>
      <c r="E34" s="31">
        <f>IFERROR(D34/C34,0)</f>
        <v>0</v>
      </c>
      <c r="F34" s="25">
        <v>0</v>
      </c>
      <c r="G34" s="31">
        <f>IFERROR(F34/C34,0)</f>
        <v>0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2:27" ht="18" customHeight="1" x14ac:dyDescent="0.25">
      <c r="B35" s="16" t="s">
        <v>114</v>
      </c>
      <c r="C35" s="25">
        <f>SUM(REP_EPG034_EjecucionPresupu!S5:S6)</f>
        <v>1153787385.6500001</v>
      </c>
      <c r="D35" s="25">
        <f>SUM(REP_EPG034_EjecucionPresupu!T5:T6)</f>
        <v>1144650718.21</v>
      </c>
      <c r="E35" s="31">
        <f>+D35/C35</f>
        <v>0.9920811515590866</v>
      </c>
      <c r="F35" s="25">
        <f>SUM(REP_EPG034_EjecucionPresupu!V5:V6)</f>
        <v>1144650718.21</v>
      </c>
      <c r="G35" s="31">
        <f>+F35/C35</f>
        <v>0.9920811515590866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2:27" ht="18" customHeight="1" x14ac:dyDescent="0.25">
      <c r="B36" s="16" t="s">
        <v>115</v>
      </c>
      <c r="C36" s="25">
        <f>SUM(REP_EPG034_EjecucionPresupu!S7:S9)</f>
        <v>1704584983.5599999</v>
      </c>
      <c r="D36" s="25">
        <f>SUM(REP_EPG034_EjecucionPresupu!T7:T9)</f>
        <v>1704584983.5599999</v>
      </c>
      <c r="E36" s="31">
        <f>+D36/C36</f>
        <v>1</v>
      </c>
      <c r="F36" s="25">
        <f>SUM(REP_EPG034_EjecucionPresupu!V7:V9)</f>
        <v>1704584983.5599999</v>
      </c>
      <c r="G36" s="31">
        <f>+F36/C36</f>
        <v>1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2:27" ht="18" x14ac:dyDescent="0.25">
      <c r="B37" s="18" t="s">
        <v>117</v>
      </c>
      <c r="C37" s="20">
        <f>SUM(REP_EPG034_EjecucionPresupu!S10:S20)</f>
        <v>8145835504.4400005</v>
      </c>
      <c r="D37" s="20">
        <f>SUM(REP_EPG034_EjecucionPresupu!T10:T20)</f>
        <v>7656499301.1000004</v>
      </c>
      <c r="E37" s="30">
        <f>+D37/C37</f>
        <v>0.93992805242957822</v>
      </c>
      <c r="F37" s="20">
        <f>SUM(REP_EPG034_EjecucionPresupu!V10:V20)</f>
        <v>7656499301.1000004</v>
      </c>
      <c r="G37" s="30">
        <f>+F37/C37</f>
        <v>0.93992805242957822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2:27" ht="6" customHeight="1" x14ac:dyDescent="0.3">
      <c r="B38" s="7"/>
      <c r="C38" s="7"/>
      <c r="D38" s="8"/>
      <c r="E38" s="32"/>
      <c r="F38" s="8"/>
      <c r="G38" s="32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2:27" ht="24.95" customHeight="1" x14ac:dyDescent="0.25">
      <c r="B39" s="21" t="s">
        <v>118</v>
      </c>
      <c r="C39" s="22">
        <f>+C37+C33</f>
        <v>11004207873.650002</v>
      </c>
      <c r="D39" s="22">
        <f>+D37+D33</f>
        <v>10505735002.870001</v>
      </c>
      <c r="E39" s="33">
        <f>+D39/C39</f>
        <v>0.95470161264641196</v>
      </c>
      <c r="F39" s="22">
        <f>+F37+F33</f>
        <v>10505735002.870001</v>
      </c>
      <c r="G39" s="33">
        <f>+F39/C39</f>
        <v>0.95470161264641196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2:27" x14ac:dyDescent="0.25"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2:27" x14ac:dyDescent="0.25"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2:27" x14ac:dyDescent="0.25"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2:27" ht="24" x14ac:dyDescent="0.35">
      <c r="C43" s="11"/>
      <c r="D43" s="62" t="s">
        <v>187</v>
      </c>
      <c r="E43" s="62"/>
      <c r="F43" s="62"/>
      <c r="G43" s="6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2:27" x14ac:dyDescent="0.25"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2:27" x14ac:dyDescent="0.25"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2:27" x14ac:dyDescent="0.25"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2:27" ht="16.5" x14ac:dyDescent="0.3">
      <c r="B47" s="1"/>
      <c r="C47" s="1"/>
      <c r="D47" s="1"/>
      <c r="E47" s="1"/>
      <c r="F47" s="1"/>
      <c r="G47" s="1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2:27" ht="21" customHeight="1" x14ac:dyDescent="0.25">
      <c r="B48" s="9" t="s">
        <v>107</v>
      </c>
      <c r="C48" s="9" t="s">
        <v>108</v>
      </c>
      <c r="D48" s="9" t="s">
        <v>109</v>
      </c>
      <c r="E48" s="9" t="s">
        <v>119</v>
      </c>
      <c r="F48" s="9" t="s">
        <v>111</v>
      </c>
      <c r="G48" s="9" t="s">
        <v>119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2:27" ht="6" customHeight="1" x14ac:dyDescent="0.3">
      <c r="B49" s="3"/>
      <c r="C49" s="3"/>
      <c r="D49" s="3"/>
      <c r="E49" s="3"/>
      <c r="F49" s="3"/>
      <c r="G49" s="3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2:27" ht="18" x14ac:dyDescent="0.25">
      <c r="B50" s="12" t="s">
        <v>112</v>
      </c>
      <c r="C50" s="23">
        <f>SUM(C51:C51)</f>
        <v>9618435573.7900009</v>
      </c>
      <c r="D50" s="23">
        <f>SUM(D51:D51)</f>
        <v>7131988790.3100004</v>
      </c>
      <c r="E50" s="26">
        <f>+D50/C50</f>
        <v>0.74149155916212539</v>
      </c>
      <c r="F50" s="23">
        <f>SUM(F51:F51)</f>
        <v>7131988790.3100004</v>
      </c>
      <c r="G50" s="26">
        <f>+F50/C50</f>
        <v>0.74149155916212539</v>
      </c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2:27" ht="18" customHeight="1" x14ac:dyDescent="0.25">
      <c r="B51" s="16" t="s">
        <v>114</v>
      </c>
      <c r="C51" s="24">
        <f>SUM(REP_EPG034_EjecucionPresupu!S21:S22)</f>
        <v>9618435573.7900009</v>
      </c>
      <c r="D51" s="24">
        <f>SUM(REP_EPG034_EjecucionPresupu!T21:T22)</f>
        <v>7131988790.3100004</v>
      </c>
      <c r="E51" s="27">
        <f>+D51/C51</f>
        <v>0.74149155916212539</v>
      </c>
      <c r="F51" s="24">
        <f>SUM(REP_EPG034_EjecucionPresupu!V21:V22)</f>
        <v>7131988790.3100004</v>
      </c>
      <c r="G51" s="27">
        <f>+F51/C51</f>
        <v>0.74149155916212539</v>
      </c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2:27" ht="18" x14ac:dyDescent="0.25">
      <c r="B52" s="12" t="s">
        <v>117</v>
      </c>
      <c r="C52" s="13">
        <f>SUM(REP_EPG034_EjecucionPresupu!S23:S29)</f>
        <v>18765557922.98</v>
      </c>
      <c r="D52" s="13">
        <f>SUM(REP_EPG034_EjecucionPresupu!T23:T29)</f>
        <v>15154398521.429998</v>
      </c>
      <c r="E52" s="26">
        <f>+D52/C52</f>
        <v>0.80756450640202748</v>
      </c>
      <c r="F52" s="13">
        <f>SUM(REP_EPG034_EjecucionPresupu!V23:V29)</f>
        <v>15154398521.429998</v>
      </c>
      <c r="G52" s="26">
        <f>+F52/C52</f>
        <v>0.80756450640202748</v>
      </c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2:27" ht="6" customHeight="1" x14ac:dyDescent="0.3">
      <c r="B53" s="3"/>
      <c r="C53" s="3"/>
      <c r="D53" s="3"/>
      <c r="E53" s="28"/>
      <c r="F53" s="3"/>
      <c r="G53" s="28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2:27" ht="18" x14ac:dyDescent="0.25">
      <c r="B54" s="14" t="s">
        <v>118</v>
      </c>
      <c r="C54" s="15">
        <f>+C50+C52</f>
        <v>28383993496.77</v>
      </c>
      <c r="D54" s="15">
        <f>+D52+D50</f>
        <v>22286387311.739998</v>
      </c>
      <c r="E54" s="29">
        <f>+D54/C54</f>
        <v>0.78517447921047867</v>
      </c>
      <c r="F54" s="15">
        <f>+F52+F50</f>
        <v>22286387311.739998</v>
      </c>
      <c r="G54" s="29">
        <f>+F54/C54</f>
        <v>0.78517447921047867</v>
      </c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2:27" ht="6" customHeight="1" x14ac:dyDescent="0.25"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2:27" ht="10.15" customHeight="1" x14ac:dyDescent="0.25"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2:27" ht="10.15" customHeight="1" x14ac:dyDescent="0.25"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2:27" ht="24" x14ac:dyDescent="0.35">
      <c r="B58" s="5"/>
      <c r="C58" s="11"/>
      <c r="D58" s="62" t="s">
        <v>187</v>
      </c>
      <c r="E58" s="62"/>
      <c r="F58" s="62"/>
      <c r="G58" s="62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2:27" x14ac:dyDescent="0.25"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2:27" x14ac:dyDescent="0.25"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2:27" x14ac:dyDescent="0.25"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2:27" x14ac:dyDescent="0.25">
      <c r="B62" s="6" t="s">
        <v>107</v>
      </c>
      <c r="C62" s="6" t="s">
        <v>108</v>
      </c>
      <c r="D62" s="6" t="s">
        <v>109</v>
      </c>
      <c r="E62" s="6" t="s">
        <v>110</v>
      </c>
      <c r="F62" s="6" t="s">
        <v>111</v>
      </c>
      <c r="G62" s="6" t="s">
        <v>110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2:27" ht="6" customHeight="1" x14ac:dyDescent="0.3">
      <c r="B63" s="7"/>
      <c r="C63" s="7"/>
      <c r="D63" s="7"/>
      <c r="E63" s="7"/>
      <c r="F63" s="7"/>
      <c r="G63" s="7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2:27" ht="18" x14ac:dyDescent="0.25">
      <c r="B64" s="18" t="s">
        <v>112</v>
      </c>
      <c r="C64" s="19">
        <f>+C65+C66+C67+C68+C69</f>
        <v>60534149899.589996</v>
      </c>
      <c r="D64" s="19">
        <f>+D65+D66+D67+D68+D69</f>
        <v>59991914409.970001</v>
      </c>
      <c r="E64" s="30">
        <f t="shared" ref="E64:E70" si="2">+D64/C64</f>
        <v>0.99104248609224022</v>
      </c>
      <c r="F64" s="19">
        <f>+F65+F66+F67+F68+F69</f>
        <v>59924392986.970001</v>
      </c>
      <c r="G64" s="30">
        <f t="shared" ref="G64:G70" si="3">+F64/C64</f>
        <v>0.98992705912891454</v>
      </c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2:27" ht="18" customHeight="1" x14ac:dyDescent="0.25">
      <c r="B65" s="16" t="s">
        <v>113</v>
      </c>
      <c r="C65" s="25">
        <f>SUM(REP_EPG034_EjecucionPresupu!S30:S32)</f>
        <v>186106756.40000001</v>
      </c>
      <c r="D65" s="25">
        <f>SUM(REP_EPG034_EjecucionPresupu!T30:T32)</f>
        <v>183728131.40000001</v>
      </c>
      <c r="E65" s="34">
        <f t="shared" si="2"/>
        <v>0.98721902930333372</v>
      </c>
      <c r="F65" s="25">
        <f>SUM(REP_EPG034_EjecucionPresupu!V30:V32)</f>
        <v>181874379.40000001</v>
      </c>
      <c r="G65" s="34">
        <f t="shared" si="3"/>
        <v>0.97725833773114967</v>
      </c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2:27" ht="18" customHeight="1" x14ac:dyDescent="0.25">
      <c r="B66" s="16" t="s">
        <v>114</v>
      </c>
      <c r="C66" s="25">
        <f>SUM(REP_EPG034_EjecucionPresupu!S33:S34)</f>
        <v>53668363047.5</v>
      </c>
      <c r="D66" s="25">
        <f>SUM(REP_EPG034_EjecucionPresupu!T33:T34)</f>
        <v>53128512236.18</v>
      </c>
      <c r="E66" s="34">
        <f t="shared" si="2"/>
        <v>0.98994098607326264</v>
      </c>
      <c r="F66" s="25">
        <f>SUM(REP_EPG034_EjecucionPresupu!V33:V34)</f>
        <v>53116611605.18</v>
      </c>
      <c r="G66" s="34">
        <f t="shared" si="3"/>
        <v>0.98971924219429497</v>
      </c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2:27" ht="18" customHeight="1" x14ac:dyDescent="0.25">
      <c r="B67" s="16" t="s">
        <v>115</v>
      </c>
      <c r="C67" s="25">
        <f>SUM(REP_EPG034_EjecucionPresupu!S35:S38)</f>
        <v>5613972087.4099998</v>
      </c>
      <c r="D67" s="25">
        <f>SUM(REP_EPG034_EjecucionPresupu!T35:T38)</f>
        <v>5613971924.1100006</v>
      </c>
      <c r="E67" s="34">
        <f t="shared" si="2"/>
        <v>0.99999997091186121</v>
      </c>
      <c r="F67" s="25">
        <f>SUM(REP_EPG034_EjecucionPresupu!V35:V38)</f>
        <v>5613971924.1100006</v>
      </c>
      <c r="G67" s="34">
        <f t="shared" si="3"/>
        <v>0.99999997091186121</v>
      </c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2:27" ht="24.95" customHeight="1" x14ac:dyDescent="0.25">
      <c r="B68" s="16" t="s">
        <v>116</v>
      </c>
      <c r="C68" s="39">
        <f>SUM(REP_EPG034_EjecucionPresupu!S39:S39)</f>
        <v>1000187522.28</v>
      </c>
      <c r="D68" s="39">
        <f>SUM(REP_EPG034_EjecucionPresupu!T39:T39)</f>
        <v>1000181632.28</v>
      </c>
      <c r="E68" s="34">
        <f t="shared" si="2"/>
        <v>0.99999411110429914</v>
      </c>
      <c r="F68" s="39">
        <f>SUM(REP_EPG034_EjecucionPresupu!V39:V39)</f>
        <v>946414592.27999997</v>
      </c>
      <c r="G68" s="34">
        <f t="shared" si="3"/>
        <v>0.94623715173188649</v>
      </c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2:27" ht="23.45" customHeight="1" x14ac:dyDescent="0.25">
      <c r="B69" s="16" t="s">
        <v>185</v>
      </c>
      <c r="C69" s="39">
        <f>SUM(REP_EPG034_EjecucionPresupu!S40:S40)</f>
        <v>65520486</v>
      </c>
      <c r="D69" s="39">
        <f>SUM(REP_EPG034_EjecucionPresupu!T40:T40)</f>
        <v>65520486</v>
      </c>
      <c r="E69" s="34">
        <f t="shared" ref="E69" si="4">+D69/C69</f>
        <v>1</v>
      </c>
      <c r="F69" s="39">
        <f>SUM(REP_EPG034_EjecucionPresupu!V40:V40)</f>
        <v>65520486</v>
      </c>
      <c r="G69" s="34">
        <f t="shared" ref="G69" si="5">+F69/C69</f>
        <v>1</v>
      </c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2:27" ht="18" x14ac:dyDescent="0.25">
      <c r="B70" s="18" t="s">
        <v>117</v>
      </c>
      <c r="C70" s="20">
        <f>SUM(REP_EPG034_EjecucionPresupu!S41:S42)</f>
        <v>230169250</v>
      </c>
      <c r="D70" s="20">
        <f>SUM(REP_EPG034_EjecucionPresupu!T41:T42)</f>
        <v>230169250</v>
      </c>
      <c r="E70" s="30">
        <f t="shared" si="2"/>
        <v>1</v>
      </c>
      <c r="F70" s="20">
        <f>SUM(REP_EPG034_EjecucionPresupu!V41:V42)</f>
        <v>230169250</v>
      </c>
      <c r="G70" s="30">
        <f t="shared" si="3"/>
        <v>1</v>
      </c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2:27" ht="6" customHeight="1" x14ac:dyDescent="0.3">
      <c r="B71" s="7"/>
      <c r="C71" s="7"/>
      <c r="D71" s="8"/>
      <c r="E71" s="32"/>
      <c r="F71" s="8"/>
      <c r="G71" s="32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2:27" ht="18" x14ac:dyDescent="0.25">
      <c r="B72" s="21" t="s">
        <v>118</v>
      </c>
      <c r="C72" s="22">
        <f>+C70+C64</f>
        <v>60764319149.589996</v>
      </c>
      <c r="D72" s="22">
        <f>+D70+D64</f>
        <v>60222083659.970001</v>
      </c>
      <c r="E72" s="33">
        <f>+D72/C72</f>
        <v>0.99107641627177434</v>
      </c>
      <c r="F72" s="22">
        <f>+F70+F64</f>
        <v>60154562236.970001</v>
      </c>
      <c r="G72" s="33">
        <f>+F72/C72</f>
        <v>0.98996521443581242</v>
      </c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2:27" ht="18" x14ac:dyDescent="0.25">
      <c r="B73" s="21"/>
      <c r="C73" s="22"/>
      <c r="D73" s="22"/>
      <c r="E73" s="33"/>
      <c r="F73" s="22"/>
      <c r="G73" s="33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2:27" x14ac:dyDescent="0.25"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spans="2:27" ht="19.5" x14ac:dyDescent="0.25">
      <c r="D75" s="62" t="s">
        <v>187</v>
      </c>
      <c r="E75" s="62"/>
      <c r="F75" s="62"/>
      <c r="G75" s="62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2:27" x14ac:dyDescent="0.25"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2:27" ht="5.45" customHeight="1" x14ac:dyDescent="0.25">
      <c r="D77" s="61"/>
      <c r="E77" s="61"/>
      <c r="F77" s="61"/>
      <c r="G77" s="61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2:27" x14ac:dyDescent="0.25"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spans="2:27" x14ac:dyDescent="0.25">
      <c r="B79" s="9" t="s">
        <v>107</v>
      </c>
      <c r="C79" s="9" t="s">
        <v>108</v>
      </c>
      <c r="D79" s="9" t="s">
        <v>109</v>
      </c>
      <c r="E79" s="9" t="s">
        <v>119</v>
      </c>
      <c r="F79" s="9" t="s">
        <v>111</v>
      </c>
      <c r="G79" s="9" t="s">
        <v>119</v>
      </c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spans="2:27" ht="6" customHeight="1" x14ac:dyDescent="0.3">
      <c r="B80" s="3"/>
      <c r="C80" s="3"/>
      <c r="D80" s="3"/>
      <c r="E80" s="3"/>
      <c r="F80" s="3"/>
      <c r="G80" s="3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spans="2:27" ht="18" x14ac:dyDescent="0.25">
      <c r="B81" s="12" t="s">
        <v>112</v>
      </c>
      <c r="C81" s="23">
        <f>SUM(C82:C83)</f>
        <v>17907384192.689999</v>
      </c>
      <c r="D81" s="23">
        <f>SUM(D82:D83)</f>
        <v>17644204810.049999</v>
      </c>
      <c r="E81" s="26">
        <f>+D81/C81</f>
        <v>0.98530330394388743</v>
      </c>
      <c r="F81" s="23">
        <f>SUM(F82:F83)</f>
        <v>17644204810.049999</v>
      </c>
      <c r="G81" s="26">
        <f>+F81/C81</f>
        <v>0.98530330394388743</v>
      </c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spans="2:27" ht="18" customHeight="1" x14ac:dyDescent="0.25">
      <c r="B82" s="16" t="s">
        <v>114</v>
      </c>
      <c r="C82" s="40">
        <f>SUM(REP_EPG034_EjecucionPresupu!S43:S43)</f>
        <v>150183105.21000001</v>
      </c>
      <c r="D82" s="40">
        <f>SUM(REP_EPG034_EjecucionPresupu!T43:T43)</f>
        <v>149763184.09</v>
      </c>
      <c r="E82" s="27">
        <f>+D82/C82</f>
        <v>0.99720393902221671</v>
      </c>
      <c r="F82" s="40">
        <f>SUM(REP_EPG034_EjecucionPresupu!V43:V43)</f>
        <v>149763184.09</v>
      </c>
      <c r="G82" s="27">
        <f>+F82/C82</f>
        <v>0.99720393902221671</v>
      </c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spans="2:27" ht="18" customHeight="1" x14ac:dyDescent="0.25">
      <c r="B83" s="16" t="s">
        <v>115</v>
      </c>
      <c r="C83" s="24">
        <f>SUM(REP_EPG034_EjecucionPresupu!S44:S45)</f>
        <v>17757201087.48</v>
      </c>
      <c r="D83" s="24">
        <f>SUM(REP_EPG034_EjecucionPresupu!T44:T45)</f>
        <v>17494441625.959999</v>
      </c>
      <c r="E83" s="27">
        <f>+D83/C83</f>
        <v>0.98520265326581991</v>
      </c>
      <c r="F83" s="24">
        <f>SUM(REP_EPG034_EjecucionPresupu!V44:V45)</f>
        <v>17494441625.959999</v>
      </c>
      <c r="G83" s="27">
        <f>+F83/C83</f>
        <v>0.98520265326581991</v>
      </c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spans="2:27" ht="23.45" customHeight="1" x14ac:dyDescent="0.25">
      <c r="B84" s="18" t="s">
        <v>117</v>
      </c>
      <c r="C84" s="20">
        <f>SUM(REP_EPG034_EjecucionPresupu!S46:S46)</f>
        <v>401775490.89999998</v>
      </c>
      <c r="D84" s="20">
        <f>SUM(REP_EPG034_EjecucionPresupu!T46:T46)</f>
        <v>401775490.89999998</v>
      </c>
      <c r="E84" s="30">
        <f t="shared" ref="E84" si="6">+D84/C84</f>
        <v>1</v>
      </c>
      <c r="F84" s="20">
        <f>SUM(REP_EPG034_EjecucionPresupu!V46:V46)</f>
        <v>401775490.89999998</v>
      </c>
      <c r="G84" s="30">
        <f t="shared" ref="G84" si="7">+F84/C84</f>
        <v>1</v>
      </c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2:27" ht="7.15" customHeight="1" x14ac:dyDescent="0.3">
      <c r="B85" s="3"/>
      <c r="C85" s="3"/>
      <c r="D85" s="3"/>
      <c r="E85" s="28"/>
      <c r="F85" s="3"/>
      <c r="G85" s="28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2:27" ht="18" x14ac:dyDescent="0.25">
      <c r="B86" s="14" t="s">
        <v>118</v>
      </c>
      <c r="C86" s="15">
        <f>C81+C84</f>
        <v>18309159683.59</v>
      </c>
      <c r="D86" s="15">
        <f>D81+D84</f>
        <v>18045980300.950001</v>
      </c>
      <c r="E86" s="29">
        <f>+D86/C86</f>
        <v>0.98562580767287311</v>
      </c>
      <c r="F86" s="15">
        <f>F81+F84</f>
        <v>18045980300.950001</v>
      </c>
      <c r="G86" s="29">
        <f>+F86/C86</f>
        <v>0.98562580767287311</v>
      </c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2:27" ht="24" customHeight="1" x14ac:dyDescent="0.25">
      <c r="B87" s="36"/>
      <c r="C87" s="37"/>
      <c r="D87" s="37"/>
      <c r="E87" s="38"/>
      <c r="F87" s="37"/>
      <c r="G87" s="38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spans="2:27" ht="19.5" x14ac:dyDescent="0.25">
      <c r="D88" s="62" t="s">
        <v>187</v>
      </c>
      <c r="E88" s="62"/>
      <c r="F88" s="62"/>
      <c r="G88" s="62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2:27" x14ac:dyDescent="0.25"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2:27" x14ac:dyDescent="0.25"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2:27" ht="7.9" customHeight="1" x14ac:dyDescent="0.25"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2:27" x14ac:dyDescent="0.25">
      <c r="B92" s="9" t="s">
        <v>107</v>
      </c>
      <c r="C92" s="9" t="s">
        <v>108</v>
      </c>
      <c r="D92" s="9" t="s">
        <v>109</v>
      </c>
      <c r="E92" s="9" t="s">
        <v>119</v>
      </c>
      <c r="F92" s="9" t="s">
        <v>111</v>
      </c>
      <c r="G92" s="9" t="s">
        <v>119</v>
      </c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spans="2:27" ht="6.75" customHeight="1" x14ac:dyDescent="0.25">
      <c r="B93" s="41"/>
      <c r="C93" s="41"/>
      <c r="D93" s="41"/>
      <c r="E93" s="41"/>
      <c r="F93" s="41"/>
      <c r="G93" s="41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2:27" ht="18" x14ac:dyDescent="0.25">
      <c r="B94" s="12" t="s">
        <v>112</v>
      </c>
      <c r="C94" s="23">
        <f>+C95+C96</f>
        <v>297747129558.62006</v>
      </c>
      <c r="D94" s="23">
        <f>+D95+D96</f>
        <v>269104757568.23001</v>
      </c>
      <c r="E94" s="26">
        <f t="shared" ref="E94:E98" si="8">+D94/C94</f>
        <v>0.90380302899023923</v>
      </c>
      <c r="F94" s="23">
        <f>+F95+F96</f>
        <v>269104757568.23001</v>
      </c>
      <c r="G94" s="26">
        <f t="shared" ref="G94:G98" si="9">+F94/C94</f>
        <v>0.90380302899023923</v>
      </c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spans="2:27" ht="18" customHeight="1" x14ac:dyDescent="0.25">
      <c r="B95" s="16" t="s">
        <v>114</v>
      </c>
      <c r="C95" s="25">
        <f>SUM(REP_EPG034_EjecucionPresupu!S47:S47)</f>
        <v>37276277472.68</v>
      </c>
      <c r="D95" s="25">
        <f>SUM(REP_EPG034_EjecucionPresupu!T47:T47)</f>
        <v>18730380140.560001</v>
      </c>
      <c r="E95" s="34">
        <f t="shared" si="8"/>
        <v>0.50247453368399264</v>
      </c>
      <c r="F95" s="25">
        <f>SUM(REP_EPG034_EjecucionPresupu!V47:V47)</f>
        <v>18730380140.560001</v>
      </c>
      <c r="G95" s="34">
        <f t="shared" si="9"/>
        <v>0.50247453368399264</v>
      </c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2:27" ht="16.5" x14ac:dyDescent="0.25">
      <c r="B96" s="16" t="s">
        <v>115</v>
      </c>
      <c r="C96" s="25">
        <f>SUM(REP_EPG034_EjecucionPresupu!S48:S50)</f>
        <v>260470852085.94003</v>
      </c>
      <c r="D96" s="25">
        <f>SUM(REP_EPG034_EjecucionPresupu!T48:T50)</f>
        <v>250374377427.67001</v>
      </c>
      <c r="E96" s="34">
        <f t="shared" si="8"/>
        <v>0.96123760268216585</v>
      </c>
      <c r="F96" s="25">
        <f>SUM(REP_EPG034_EjecucionPresupu!V48:V50)</f>
        <v>250374377427.67001</v>
      </c>
      <c r="G96" s="34">
        <f t="shared" si="9"/>
        <v>0.96123760268216585</v>
      </c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2:27" ht="18" x14ac:dyDescent="0.25">
      <c r="B97" s="12" t="s">
        <v>117</v>
      </c>
      <c r="C97" s="13">
        <f>SUM(REP_EPG034_EjecucionPresupu!S52:S54)</f>
        <v>382183658234.17999</v>
      </c>
      <c r="D97" s="13">
        <f>SUM(REP_EPG034_EjecucionPresupu!T52:T54)</f>
        <v>178930683429.39999</v>
      </c>
      <c r="E97" s="26">
        <f t="shared" si="8"/>
        <v>0.46817983860461571</v>
      </c>
      <c r="F97" s="13">
        <f>SUM(REP_EPG034_EjecucionPresupu!V52:V54)</f>
        <v>176582704519</v>
      </c>
      <c r="G97" s="26">
        <f t="shared" si="9"/>
        <v>0.46203625067296927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 spans="2:27" ht="18" x14ac:dyDescent="0.25">
      <c r="B98" s="14" t="s">
        <v>118</v>
      </c>
      <c r="C98" s="15">
        <f>+C94+C97</f>
        <v>679930787792.80005</v>
      </c>
      <c r="D98" s="15">
        <f>+D94+D97</f>
        <v>448035440997.63</v>
      </c>
      <c r="E98" s="29">
        <f t="shared" si="8"/>
        <v>0.65894271746694744</v>
      </c>
      <c r="F98" s="15">
        <f>+F94+F97</f>
        <v>445687462087.22998</v>
      </c>
      <c r="G98" s="29">
        <f t="shared" si="9"/>
        <v>0.65548945582244666</v>
      </c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spans="2:27" x14ac:dyDescent="0.25"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 spans="2:27" x14ac:dyDescent="0.25">
      <c r="E100" s="35"/>
    </row>
  </sheetData>
  <mergeCells count="8">
    <mergeCell ref="D77:G77"/>
    <mergeCell ref="D88:G88"/>
    <mergeCell ref="D75:G75"/>
    <mergeCell ref="D8:G8"/>
    <mergeCell ref="D27:G27"/>
    <mergeCell ref="D58:G58"/>
    <mergeCell ref="B12:G12"/>
    <mergeCell ref="D43:G43"/>
  </mergeCells>
  <pageMargins left="0.7" right="0.7" top="0.75" bottom="0.75" header="0.3" footer="0.3"/>
  <pageSetup paperSize="9" scale="48" orientation="portrait" r:id="rId1"/>
  <ignoredErrors>
    <ignoredError sqref="D23 E33 D100:G100 E20 E18 E17 E23 E16 E24 E19 E21:E22 E34:E37 E39 G34 E64:F64 E65:E70" formula="1"/>
    <ignoredError sqref="D71 E50 E94 E97 G94 D81:G81 D87:G87 D89:G90 E38 E71:F71 F65:F70" formula="1" formulaRange="1"/>
    <ignoredError sqref="C38:D38 C50:D50 F50:G50 C74:G74 C71 G64 E51 G51 G70:G71 C81 C44:G49 C43 C59:G63 C58 C78:G78 C77 E77:G77 C53 C55:G57 C40:G42 C76:G76 C75 C80:G80 C87:C90 C35:C37 D35:D37 F38:G38 C51:C52 C54 D53:E53 D51:D52 D54 F53:G53 F51:F52 F54 C65:C70 D65:D70 C83:D83 F83 C96:C97 F96:F98 D96:D9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2025</Anio>
    <_dlc_DocId xmlns="81cc8fc0-8d1e-4295-8f37-5d076116407c">2TV4CCKVFCYA-94321226-203</_dlc_DocId>
    <_dlc_DocIdUrl xmlns="81cc8fc0-8d1e-4295-8f37-5d076116407c">
      <Url>https://www.minjusticia.gov.co/ministerio/_layouts/15/DocIdRedir.aspx?ID=2TV4CCKVFCYA-94321226-203</Url>
      <Description>2TV4CCKVFCYA-94321226-203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F718B9F-F072-443A-A12C-CD02F31236CE}"/>
</file>

<file path=customXml/itemProps2.xml><?xml version="1.0" encoding="utf-8"?>
<ds:datastoreItem xmlns:ds="http://schemas.openxmlformats.org/officeDocument/2006/customXml" ds:itemID="{1639648C-48AA-4F33-A8B1-F687270CAA04}">
  <ds:schemaRefs>
    <ds:schemaRef ds:uri="http://schemas.microsoft.com/office/2006/documentManagement/types"/>
    <ds:schemaRef ds:uri="484c3a85-4dde-40e4-b89c-53b88490b6dc"/>
    <ds:schemaRef ds:uri="http://purl.org/dc/terms/"/>
    <ds:schemaRef ds:uri="92e8ca07-96c7-4cff-8236-e170392099ed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7CC1AF-D80E-4930-A0FD-CBDCA0FEC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Reservas-Presupuestales-Sector-Justicia-agosto</dc:title>
  <dc:creator>BELKIS YORGETH RONCANCIO ENCISO</dc:creator>
  <cp:lastModifiedBy>JENNY ADRIANA RODRIGUEZ FRANCO</cp:lastModifiedBy>
  <cp:revision/>
  <dcterms:created xsi:type="dcterms:W3CDTF">2018-02-21T20:39:46Z</dcterms:created>
  <dcterms:modified xsi:type="dcterms:W3CDTF">2025-09-02T21:23:35Z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db0c8aa4-4b0d-46b8-ac80-3494830e358d</vt:lpwstr>
  </property>
  <property fmtid="{D5CDD505-2E9C-101B-9397-08002B2CF9AE}" pid="4" name="MediaServiceImageTags">
    <vt:lpwstr/>
  </property>
</Properties>
</file>