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4.xml" ContentType="application/vnd.openxmlformats-officedocument.spreadsheetml.externalLink+xml"/>
  <Override PartName="/xl/comments1.xml" ContentType="application/vnd.openxmlformats-officedocument.spreadsheetml.comments+xml"/>
  <Override PartName="/xl/externalLinks/externalLink3.xml" ContentType="application/vnd.openxmlformats-officedocument.spreadsheetml.externalLink+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omments2.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Users\yingon\Downloads\"/>
    </mc:Choice>
  </mc:AlternateContent>
  <bookViews>
    <workbookView xWindow="0" yWindow="0" windowWidth="28800" windowHeight="11610" firstSheet="2" activeTab="2"/>
  </bookViews>
  <sheets>
    <sheet name="Listas" sheetId="3" r:id="rId1"/>
    <sheet name="PARAMETROS" sheetId="4" r:id="rId2"/>
    <sheet name="MGDA reporte I-2026" sheetId="7" r:id="rId3"/>
    <sheet name="MGDA reporte I-2026 con justif" sheetId="6" state="hidden" r:id="rId4"/>
    <sheet name="Hoja1" sheetId="5" state="hidden" r:id="rId5"/>
  </sheets>
  <externalReferences>
    <externalReference r:id="rId6"/>
    <externalReference r:id="rId7"/>
    <externalReference r:id="rId8"/>
    <externalReference r:id="rId9"/>
  </externalReferences>
  <definedNames>
    <definedName name="_xlnm._FilterDatabase" localSheetId="2" hidden="1">'MGDA reporte I-2026'!$A$11:$O$11</definedName>
    <definedName name="_xlnm._FilterDatabase" localSheetId="3" hidden="1">'MGDA reporte I-2026 con justif'!$A$11:$Z$11</definedName>
    <definedName name="DEB_AM">[1]TABLAS!$A$28:$A$31</definedName>
    <definedName name="DEB_AN">[2]TABLAS!$A$28:$A$31</definedName>
    <definedName name="Niveles">Listas!$C$2:$C$271</definedName>
    <definedName name="OAP_E1" localSheetId="2">'[3]6. PAD DPENDENCIAS'!#REF!</definedName>
    <definedName name="OAP_E1" localSheetId="3">'[3]6. PAD DPENDENCIAS'!#REF!</definedName>
    <definedName name="OAP_E1">'[3]6. PAD DPENDENCIAS'!#REF!</definedName>
    <definedName name="OAP_E2" localSheetId="2">'[3]6. PAD DPENDENCIAS'!#REF!</definedName>
    <definedName name="OAP_E2" localSheetId="3">'[3]6. PAD DPENDENCIAS'!#REF!</definedName>
    <definedName name="OAP_E2">'[3]6. PAD DPENDENCIAS'!#REF!</definedName>
    <definedName name="OAP11T">'[3]6. PAD DPENDENCIAS'!$AA$5</definedName>
    <definedName name="OAP21T">'[3]6. PAD DPENDENCIAS'!$AA$36</definedName>
    <definedName name="OAP31T" localSheetId="2">'[3]6. PAD DPENDENCIAS'!#REF!</definedName>
    <definedName name="OAP31T" localSheetId="3">'[3]6. PAD DPENDENCIAS'!#REF!</definedName>
    <definedName name="OAP31T">'[3]6. PAD DPENDENCIAS'!#REF!</definedName>
    <definedName name="OAP32T" localSheetId="2">'[3]6. PAD DPENDENCIAS'!#REF!</definedName>
    <definedName name="OAP32T" localSheetId="3">'[3]6. PAD DPENDENCIAS'!#REF!</definedName>
    <definedName name="OAP32T">'[3]6. PAD DPENDENCIAS'!#REF!</definedName>
    <definedName name="OAP33T" localSheetId="2">'[3]6. PAD DPENDENCIAS'!#REF!</definedName>
    <definedName name="OAP33T" localSheetId="3">'[3]6. PAD DPENDENCIAS'!#REF!</definedName>
    <definedName name="OAP33T">'[3]6. PAD DPENDENCIAS'!#REF!</definedName>
    <definedName name="OAP34T" localSheetId="2">'[3]6. PAD DPENDENCIAS'!#REF!</definedName>
    <definedName name="OAP34T" localSheetId="3">'[3]6. PAD DPENDENCIAS'!#REF!</definedName>
    <definedName name="OAP34T">'[3]6. PAD DPENDENCIAS'!#REF!</definedName>
    <definedName name="OAP3TOTAL" localSheetId="2">'[3]6. PAD DPENDENCIAS'!#REF!</definedName>
    <definedName name="OAP3TOTAL" localSheetId="3">'[3]6. PAD DPENDENCIAS'!#REF!</definedName>
    <definedName name="OAP3TOTAL">'[3]6. PAD DPENDENCIAS'!#REF!</definedName>
    <definedName name="OAP41T" localSheetId="2">'[3]6. PAD DPENDENCIAS'!#REF!</definedName>
    <definedName name="OAP41T" localSheetId="3">'[3]6. PAD DPENDENCIAS'!#REF!</definedName>
    <definedName name="OAP41T">'[3]6. PAD DPENDENCIAS'!#REF!</definedName>
    <definedName name="OAP42T" localSheetId="2">'[3]6. PAD DPENDENCIAS'!#REF!</definedName>
    <definedName name="OAP42T" localSheetId="3">'[3]6. PAD DPENDENCIAS'!#REF!</definedName>
    <definedName name="OAP42T">'[3]6. PAD DPENDENCIAS'!#REF!</definedName>
    <definedName name="OAP43T" localSheetId="2">'[3]6. PAD DPENDENCIAS'!#REF!</definedName>
    <definedName name="OAP43T" localSheetId="3">'[3]6. PAD DPENDENCIAS'!#REF!</definedName>
    <definedName name="OAP43T">'[3]6. PAD DPENDENCIAS'!#REF!</definedName>
    <definedName name="OAP44T" localSheetId="2">'[3]6. PAD DPENDENCIAS'!#REF!</definedName>
    <definedName name="OAP44T" localSheetId="3">'[3]6. PAD DPENDENCIAS'!#REF!</definedName>
    <definedName name="OAP44T">'[3]6. PAD DPENDENCIAS'!#REF!</definedName>
    <definedName name="OAP4TOTAL" localSheetId="2">'[3]6. PAD DPENDENCIAS'!#REF!</definedName>
    <definedName name="OAP4TOTAL" localSheetId="3">'[3]6. PAD DPENDENCIAS'!#REF!</definedName>
    <definedName name="OAP4TOTAL">'[3]6. PAD DPENDENCIAS'!#REF!</definedName>
    <definedName name="OAP51T" localSheetId="2">'[3]6. PAD DPENDENCIAS'!#REF!</definedName>
    <definedName name="OAP51T" localSheetId="3">'[3]6. PAD DPENDENCIAS'!#REF!</definedName>
    <definedName name="OAP51T">'[3]6. PAD DPENDENCIAS'!#REF!</definedName>
    <definedName name="OAP52T" localSheetId="2">'[3]6. PAD DPENDENCIAS'!#REF!</definedName>
    <definedName name="OAP52T" localSheetId="3">'[3]6. PAD DPENDENCIAS'!#REF!</definedName>
    <definedName name="OAP52T">'[3]6. PAD DPENDENCIAS'!#REF!</definedName>
    <definedName name="OAP53T" localSheetId="2">'[3]6. PAD DPENDENCIAS'!#REF!</definedName>
    <definedName name="OAP53T" localSheetId="3">'[3]6. PAD DPENDENCIAS'!#REF!</definedName>
    <definedName name="OAP53T">'[3]6. PAD DPENDENCIAS'!#REF!</definedName>
    <definedName name="OAP54T" localSheetId="2">'[3]6. PAD DPENDENCIAS'!#REF!</definedName>
    <definedName name="OAP54T" localSheetId="3">'[3]6. PAD DPENDENCIAS'!#REF!</definedName>
    <definedName name="OAP54T">'[3]6. PAD DPENDENCIAS'!#REF!</definedName>
    <definedName name="OAP5TOTAL" localSheetId="2">'[3]6. PAD DPENDENCIAS'!#REF!</definedName>
    <definedName name="OAP5TOTAL" localSheetId="3">'[3]6. PAD DPENDENCIAS'!#REF!</definedName>
    <definedName name="OAP5TOTAL">'[3]6. PAD DPENDENCIAS'!#REF!</definedName>
    <definedName name="OAP61T" localSheetId="2">'[3]6. PAD DPENDENCIAS'!#REF!</definedName>
    <definedName name="OAP61T" localSheetId="3">'[3]6. PAD DPENDENCIAS'!#REF!</definedName>
    <definedName name="OAP61T">'[3]6. PAD DPENDENCIAS'!#REF!</definedName>
    <definedName name="OAP62T" localSheetId="2">'[3]6. PAD DPENDENCIAS'!#REF!</definedName>
    <definedName name="OAP62T" localSheetId="3">'[3]6. PAD DPENDENCIAS'!#REF!</definedName>
    <definedName name="OAP62T">'[3]6. PAD DPENDENCIAS'!#REF!</definedName>
    <definedName name="OAP63T" localSheetId="2">'[3]6. PAD DPENDENCIAS'!#REF!</definedName>
    <definedName name="OAP63T" localSheetId="3">'[3]6. PAD DPENDENCIAS'!#REF!</definedName>
    <definedName name="OAP63T">'[3]6. PAD DPENDENCIAS'!#REF!</definedName>
    <definedName name="OAP64T" localSheetId="2">'[3]6. PAD DPENDENCIAS'!#REF!</definedName>
    <definedName name="OAP64T" localSheetId="3">'[3]6. PAD DPENDENCIAS'!#REF!</definedName>
    <definedName name="OAP64T">'[3]6. PAD DPENDENCIAS'!#REF!</definedName>
    <definedName name="OAP6TOTAL" localSheetId="2">'[3]6. PAD DPENDENCIAS'!#REF!</definedName>
    <definedName name="OAP6TOTAL" localSheetId="3">'[3]6. PAD DPENDENCIAS'!#REF!</definedName>
    <definedName name="OAP6TOTAL">'[3]6. PAD DPENDENCIAS'!#REF!</definedName>
    <definedName name="OPO_FORT">[1]TABLAS!$A$34:$A$36</definedName>
    <definedName name="POLITICAS_DA">[1]TABLAS!$A$2:$A$17</definedName>
    <definedName name="Preg17" localSheetId="1">[4]Listas!$E$82:$F$86</definedName>
    <definedName name="Preg17">Listas!$E$82:$F$86</definedName>
    <definedName name="Preg18" localSheetId="1">[4]Listas!$E$87:$F$91</definedName>
    <definedName name="Preg18">Listas!$E$87:$F$91</definedName>
    <definedName name="Preg19" localSheetId="1">[4]Listas!$E$92:$F$96</definedName>
    <definedName name="Preg19">Listas!$E$92:$F$96</definedName>
    <definedName name="Preg23" localSheetId="1">[4]Listas!$E$112:$F$116</definedName>
    <definedName name="Preg23">Listas!$E$112:$F$116</definedName>
    <definedName name="Preg25" localSheetId="1">[4]Listas!$E$122:$F$126</definedName>
    <definedName name="Preg25">Listas!$E$122:$F$126</definedName>
    <definedName name="Preg27" localSheetId="1">[4]Listas!$E$132:$F$136</definedName>
    <definedName name="Preg27">Listas!$E$132:$F$136</definedName>
    <definedName name="Preg28" localSheetId="1">[4]Listas!$E$137:$F$141</definedName>
    <definedName name="Preg28">Listas!$E$137:$F$141</definedName>
    <definedName name="Preg31" localSheetId="1">[4]Listas!$E$152:$F$156</definedName>
    <definedName name="Preg31">Listas!$E$152:$F$156</definedName>
    <definedName name="Preg32" localSheetId="1">[4]Listas!$E$157:$F$161</definedName>
    <definedName name="Preg32">Listas!$E$157:$F$161</definedName>
    <definedName name="Preg33" localSheetId="1">[4]Listas!$E$162:$F$166</definedName>
    <definedName name="Preg33">Listas!$E$162:$F$166</definedName>
    <definedName name="Preg34" localSheetId="1">[4]Listas!$E$167:$F$171</definedName>
    <definedName name="Preg34">Listas!$E$167:$F$171</definedName>
    <definedName name="Preg35" localSheetId="1">[4]Listas!$E$172:$F$176</definedName>
    <definedName name="Preg35">Listas!$E$172:$F$176</definedName>
    <definedName name="pREG47" localSheetId="1">[4]Listas!$E$232:$F$236</definedName>
    <definedName name="pREG47">Listas!$E$232:$F$236</definedName>
    <definedName name="Pregunta1" localSheetId="1">[4]Listas!$B$2:$B$6</definedName>
    <definedName name="Pregunta1">Listas!$B$2:$B$6</definedName>
    <definedName name="Pregunta10" localSheetId="1">[4]Listas!$B$47:$B$51</definedName>
    <definedName name="Pregunta10">Listas!$B$47:$B$51</definedName>
    <definedName name="Pregunta11" localSheetId="1">[4]Listas!$B$52:$B$56</definedName>
    <definedName name="Pregunta11">Listas!$B$52:$B$56</definedName>
    <definedName name="Pregunta12" localSheetId="1">[4]Listas!$B$57:$B$61</definedName>
    <definedName name="Pregunta12">Listas!$B$57:$B$61</definedName>
    <definedName name="Pregunta13" localSheetId="1">[4]Listas!$B$62:$B$66</definedName>
    <definedName name="Pregunta13">Listas!$B$62:$B$66</definedName>
    <definedName name="Pregunta14" localSheetId="1">[4]Listas!$B$67:$B$71</definedName>
    <definedName name="Pregunta14">Listas!$B$67:$B$71</definedName>
    <definedName name="Pregunta15" localSheetId="1">[4]Listas!$B$72:$B$76</definedName>
    <definedName name="Pregunta15">Listas!$B$72:$B$76</definedName>
    <definedName name="Pregunta16" localSheetId="1">[4]Listas!$B$77:$B$81</definedName>
    <definedName name="Pregunta16">Listas!$B$77:$B$81</definedName>
    <definedName name="Pregunta17" localSheetId="1">[4]Listas!$B$82:$B$86</definedName>
    <definedName name="Pregunta17">Listas!$B$82:$B$86</definedName>
    <definedName name="Pregunta18" localSheetId="1">[4]Listas!$B$87:$B$91</definedName>
    <definedName name="Pregunta18">Listas!$B$87:$B$91</definedName>
    <definedName name="Pregunta19" localSheetId="1">[4]Listas!$B$92:$B$96</definedName>
    <definedName name="Pregunta19">Listas!$B$92:$B$96</definedName>
    <definedName name="Pregunta2" localSheetId="1">[4]Listas!$B$7:$B$11</definedName>
    <definedName name="Pregunta2">Listas!$B$7:$B$11</definedName>
    <definedName name="Pregunta20" localSheetId="1">[4]Listas!$B$97:$B$101</definedName>
    <definedName name="Pregunta20">Listas!$B$97:$B$101</definedName>
    <definedName name="Pregunta21" localSheetId="1">[4]Listas!$B$102:$B$106</definedName>
    <definedName name="Pregunta21">Listas!$B$102:$B$106</definedName>
    <definedName name="Pregunta22" localSheetId="1">[4]Listas!$B$107:$B$111</definedName>
    <definedName name="Pregunta22">Listas!$B$107:$B$111</definedName>
    <definedName name="Pregunta23" localSheetId="1">[4]Listas!$B$112:$B$116</definedName>
    <definedName name="Pregunta23">Listas!$B$112:$B$116</definedName>
    <definedName name="Pregunta24" localSheetId="1">[4]Listas!$B$117:$B$121</definedName>
    <definedName name="Pregunta24">Listas!$B$117:$B$121</definedName>
    <definedName name="Pregunta25" localSheetId="1">[4]Listas!$B$122:$B$126</definedName>
    <definedName name="Pregunta25">Listas!$B$122:$B$126</definedName>
    <definedName name="Pregunta26" localSheetId="1">[4]Listas!$B$127:$B$131</definedName>
    <definedName name="Pregunta26">Listas!$B$127:$B$131</definedName>
    <definedName name="Pregunta27" localSheetId="1">[4]Listas!$B$132:$B$136</definedName>
    <definedName name="Pregunta27">Listas!$B$132:$B$136</definedName>
    <definedName name="Pregunta28" localSheetId="1">[4]Listas!$B$137:$B$141</definedName>
    <definedName name="Pregunta28">Listas!$B$137:$B$141</definedName>
    <definedName name="Pregunta29" localSheetId="1">[4]Listas!$B$142:$B$146</definedName>
    <definedName name="Pregunta29">Listas!$B$142:$B$146</definedName>
    <definedName name="Pregunta3" localSheetId="1">[4]Listas!$B$12:$B$16</definedName>
    <definedName name="Pregunta3">Listas!$B$12:$B$16</definedName>
    <definedName name="Pregunta30" localSheetId="1">[4]Listas!$B$147:$B$151</definedName>
    <definedName name="Pregunta30">Listas!$B$147:$B$151</definedName>
    <definedName name="Pregunta31" localSheetId="1">[4]Listas!$B$152:$B$156</definedName>
    <definedName name="Pregunta31">Listas!$B$152:$B$156</definedName>
    <definedName name="Pregunta32" localSheetId="1">[4]Listas!$B$157:$B$161</definedName>
    <definedName name="Pregunta32">Listas!$B$157:$B$161</definedName>
    <definedName name="Pregunta33" localSheetId="1">[4]Listas!$B$162:$B$166</definedName>
    <definedName name="Pregunta33">Listas!$B$162:$B$166</definedName>
    <definedName name="Pregunta34" localSheetId="1">[4]Listas!$B$167:$B$171</definedName>
    <definedName name="Pregunta34">Listas!$B$167:$B$171</definedName>
    <definedName name="Pregunta35" localSheetId="1">[4]Listas!$B$172:$B$176</definedName>
    <definedName name="Pregunta35">Listas!$B$172:$B$176</definedName>
    <definedName name="Pregunta36" localSheetId="1">[4]Listas!$B$177:$B$181</definedName>
    <definedName name="Pregunta36">Listas!$B$177:$B$181</definedName>
    <definedName name="Pregunta37" localSheetId="1">[4]Listas!$B$182:$B$186</definedName>
    <definedName name="Pregunta37">Listas!$B$182:$B$186</definedName>
    <definedName name="Pregunta38" localSheetId="1">[4]Listas!$B$187:$B$191</definedName>
    <definedName name="Pregunta38">Listas!$B$187:$B$191</definedName>
    <definedName name="Pregunta39" localSheetId="1">[4]Listas!$B$192:$B$196</definedName>
    <definedName name="Pregunta39">Listas!$B$192:$B$196</definedName>
    <definedName name="Pregunta4" localSheetId="1">[4]Listas!$B$17:$B$21</definedName>
    <definedName name="Pregunta4">Listas!$B$17:$B$21</definedName>
    <definedName name="Pregunta40" localSheetId="1">[4]Listas!$B$197:$B$201</definedName>
    <definedName name="Pregunta40">Listas!$B$197:$B$201</definedName>
    <definedName name="Pregunta41" localSheetId="1">[4]Listas!$B$202:$B$206</definedName>
    <definedName name="Pregunta41">Listas!$B$202:$B$206</definedName>
    <definedName name="Pregunta42" localSheetId="1">[4]Listas!$B$207:$B$211</definedName>
    <definedName name="Pregunta42">Listas!$B$207:$B$211</definedName>
    <definedName name="Pregunta43" localSheetId="1">[4]Listas!$B$212:$B$216</definedName>
    <definedName name="Pregunta43">Listas!$B$212:$B$216</definedName>
    <definedName name="Pregunta44" localSheetId="1">[4]Listas!$B$217:$B$221</definedName>
    <definedName name="Pregunta44">Listas!$B$217:$B$221</definedName>
    <definedName name="Pregunta45" localSheetId="1">[4]Listas!$B$222:$B$226</definedName>
    <definedName name="Pregunta45">Listas!$B$222:$B$226</definedName>
    <definedName name="Pregunta46" localSheetId="1">[4]Listas!$B$227:$B$231</definedName>
    <definedName name="Pregunta46">Listas!$B$227:$B$231</definedName>
    <definedName name="Pregunta47" localSheetId="1">[4]Listas!$B$232:$B$236</definedName>
    <definedName name="Pregunta47">Listas!$B$232:$B$236</definedName>
    <definedName name="Pregunta48" localSheetId="1">[4]Listas!$B$237:$B$241</definedName>
    <definedName name="Pregunta48">Listas!$B$237:$B$241</definedName>
    <definedName name="Pregunta49" localSheetId="1">[4]Listas!$B$242:$B$246</definedName>
    <definedName name="Pregunta49">Listas!$B$242:$B$246</definedName>
    <definedName name="Pregunta5" localSheetId="1">[4]Listas!$B$22:$B$26</definedName>
    <definedName name="Pregunta5">Listas!$B$22:$B$26</definedName>
    <definedName name="Pregunta50" localSheetId="1">[4]Listas!$B$247:$B$251</definedName>
    <definedName name="Pregunta50">Listas!$B$247:$B$251</definedName>
    <definedName name="Pregunta51" localSheetId="1">[4]Listas!$B$252:$B$256</definedName>
    <definedName name="Pregunta51">Listas!$B$252:$B$256</definedName>
    <definedName name="Pregunta52" localSheetId="1">[4]Listas!$B$257:$B$261</definedName>
    <definedName name="Pregunta52">Listas!$B$257:$B$261</definedName>
    <definedName name="Pregunta53" localSheetId="1">[4]Listas!$B$262:$B$266</definedName>
    <definedName name="Pregunta53">Listas!$B$262:$B$266</definedName>
    <definedName name="Pregunta54" localSheetId="1">[4]Listas!$B$267:$B$271</definedName>
    <definedName name="Pregunta54">Listas!$B$267:$B$271</definedName>
    <definedName name="Pregunta6" localSheetId="1">[4]Listas!$B$27:$B$31</definedName>
    <definedName name="Pregunta6">Listas!$B$27:$B$31</definedName>
    <definedName name="Pregunta7" localSheetId="1">[4]Listas!$B$32:$B$36</definedName>
    <definedName name="Pregunta7">Listas!$B$32:$B$36</definedName>
    <definedName name="Pregunta8" localSheetId="1">[4]Listas!$B$37:$B$41</definedName>
    <definedName name="Pregunta8">Listas!$B$37:$B$41</definedName>
    <definedName name="Pregunta9" localSheetId="1">[4]Listas!$B$42:$B$46</definedName>
    <definedName name="Pregunta9">Listas!$B$42:$B$46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5" i="7" l="1"/>
  <c r="M65" i="7" s="1"/>
  <c r="L64" i="7"/>
  <c r="M64" i="7" s="1"/>
  <c r="L63" i="7"/>
  <c r="M63" i="7" s="1"/>
  <c r="L62" i="7"/>
  <c r="M62" i="7" s="1"/>
  <c r="L61" i="7"/>
  <c r="M61" i="7" s="1"/>
  <c r="L60" i="7"/>
  <c r="M60" i="7" s="1"/>
  <c r="L59" i="7"/>
  <c r="M59" i="7" s="1"/>
  <c r="L58" i="7"/>
  <c r="M58" i="7" s="1"/>
  <c r="L57" i="7"/>
  <c r="M57" i="7" s="1"/>
  <c r="L56" i="7"/>
  <c r="M56" i="7" s="1"/>
  <c r="L55" i="7"/>
  <c r="M55" i="7" s="1"/>
  <c r="N55" i="7" s="1"/>
  <c r="L54" i="7"/>
  <c r="M54" i="7" s="1"/>
  <c r="L53" i="7"/>
  <c r="M53" i="7" s="1"/>
  <c r="N53" i="7" s="1"/>
  <c r="L52" i="7"/>
  <c r="M52" i="7" s="1"/>
  <c r="L51" i="7"/>
  <c r="M51" i="7" s="1"/>
  <c r="L50" i="7"/>
  <c r="L49" i="7"/>
  <c r="M49" i="7" s="1"/>
  <c r="L48" i="7"/>
  <c r="M48" i="7" s="1"/>
  <c r="L47" i="7"/>
  <c r="M47" i="7" s="1"/>
  <c r="L46" i="7"/>
  <c r="M46" i="7" s="1"/>
  <c r="L45" i="7"/>
  <c r="L44" i="7"/>
  <c r="M44" i="7" s="1"/>
  <c r="L43" i="7"/>
  <c r="M43" i="7" s="1"/>
  <c r="L42" i="7"/>
  <c r="M42" i="7" s="1"/>
  <c r="N42" i="7" s="1"/>
  <c r="L41" i="7"/>
  <c r="M41" i="7" s="1"/>
  <c r="N41" i="7" s="1"/>
  <c r="L40" i="7"/>
  <c r="M40" i="7" s="1"/>
  <c r="N40" i="7" s="1"/>
  <c r="L39" i="7"/>
  <c r="M39" i="7" s="1"/>
  <c r="N39" i="7" s="1"/>
  <c r="L38" i="7"/>
  <c r="M38" i="7" s="1"/>
  <c r="N38" i="7" s="1"/>
  <c r="L37" i="7"/>
  <c r="M37" i="7" s="1"/>
  <c r="L36" i="7"/>
  <c r="M36" i="7" s="1"/>
  <c r="L35" i="7"/>
  <c r="M35" i="7" s="1"/>
  <c r="L34" i="7"/>
  <c r="M34" i="7" s="1"/>
  <c r="N34" i="7" s="1"/>
  <c r="L33" i="7"/>
  <c r="M33" i="7" s="1"/>
  <c r="L32" i="7"/>
  <c r="M32" i="7" s="1"/>
  <c r="L31" i="7"/>
  <c r="M31" i="7" s="1"/>
  <c r="L30" i="7"/>
  <c r="M30" i="7" s="1"/>
  <c r="L29" i="7"/>
  <c r="M29" i="7" s="1"/>
  <c r="N29" i="7" s="1"/>
  <c r="L28" i="7"/>
  <c r="M28" i="7" s="1"/>
  <c r="N28" i="7" s="1"/>
  <c r="L27" i="7"/>
  <c r="M27" i="7" s="1"/>
  <c r="L26" i="7"/>
  <c r="M26" i="7" s="1"/>
  <c r="N26" i="7" s="1"/>
  <c r="L25" i="7"/>
  <c r="M25" i="7" s="1"/>
  <c r="L24" i="7"/>
  <c r="M24" i="7" s="1"/>
  <c r="N24" i="7" s="1"/>
  <c r="L23" i="7"/>
  <c r="M23" i="7" s="1"/>
  <c r="L22" i="7"/>
  <c r="M22" i="7" s="1"/>
  <c r="L21" i="7"/>
  <c r="M21" i="7" s="1"/>
  <c r="N21" i="7" s="1"/>
  <c r="L20" i="7"/>
  <c r="M20" i="7" s="1"/>
  <c r="L19" i="7"/>
  <c r="M19" i="7" s="1"/>
  <c r="N19" i="7" s="1"/>
  <c r="L18" i="7"/>
  <c r="M18" i="7" s="1"/>
  <c r="L17" i="7"/>
  <c r="M17" i="7" s="1"/>
  <c r="L16" i="7"/>
  <c r="M16" i="7" s="1"/>
  <c r="L15" i="7"/>
  <c r="M15" i="7" s="1"/>
  <c r="L14" i="7"/>
  <c r="M14" i="7" s="1"/>
  <c r="L13" i="7"/>
  <c r="M13" i="7" s="1"/>
  <c r="L12" i="7"/>
  <c r="M12" i="7" s="1"/>
  <c r="S42" i="6"/>
  <c r="S41" i="6"/>
  <c r="R41" i="6"/>
  <c r="R42" i="6"/>
  <c r="S65" i="6"/>
  <c r="S61" i="6"/>
  <c r="S58" i="6"/>
  <c r="S55" i="6"/>
  <c r="S53" i="6"/>
  <c r="S46" i="6"/>
  <c r="S43" i="6"/>
  <c r="S40" i="6"/>
  <c r="S39" i="6"/>
  <c r="S38" i="6"/>
  <c r="S37" i="6"/>
  <c r="S36" i="6"/>
  <c r="S34" i="6"/>
  <c r="S29" i="6"/>
  <c r="S28" i="6"/>
  <c r="S26" i="6"/>
  <c r="S25" i="6"/>
  <c r="S24" i="6"/>
  <c r="S21" i="6"/>
  <c r="S19" i="6"/>
  <c r="M33" i="6"/>
  <c r="N33" i="6" s="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 i="3"/>
  <c r="J13" i="5"/>
  <c r="K13" i="5" s="1"/>
  <c r="O13" i="5"/>
  <c r="Q13" i="5"/>
  <c r="J12" i="5"/>
  <c r="K12" i="5" s="1"/>
  <c r="J14" i="5"/>
  <c r="J15" i="5"/>
  <c r="K15" i="5" s="1"/>
  <c r="J16" i="5"/>
  <c r="J17" i="5"/>
  <c r="K17" i="5" s="1"/>
  <c r="J18" i="5"/>
  <c r="J19" i="5"/>
  <c r="K19" i="5" s="1"/>
  <c r="J20" i="5"/>
  <c r="J21" i="5"/>
  <c r="K21" i="5" s="1"/>
  <c r="J22" i="5"/>
  <c r="J23" i="5"/>
  <c r="K23" i="5" s="1"/>
  <c r="L23" i="5" s="1"/>
  <c r="J24" i="5"/>
  <c r="J25" i="5"/>
  <c r="K25" i="5" s="1"/>
  <c r="J26" i="5"/>
  <c r="J27" i="5"/>
  <c r="K27" i="5" s="1"/>
  <c r="L27" i="5" s="1"/>
  <c r="J28" i="5"/>
  <c r="J29" i="5"/>
  <c r="K29" i="5" s="1"/>
  <c r="J30" i="5"/>
  <c r="J31" i="5"/>
  <c r="K31" i="5" s="1"/>
  <c r="J32" i="5"/>
  <c r="J33" i="5"/>
  <c r="K33" i="5" s="1"/>
  <c r="J34" i="5"/>
  <c r="J35" i="5"/>
  <c r="K35" i="5" s="1"/>
  <c r="L35" i="5" s="1"/>
  <c r="J36" i="5"/>
  <c r="J37" i="5"/>
  <c r="K37" i="5" s="1"/>
  <c r="L37" i="5" s="1"/>
  <c r="J38" i="5"/>
  <c r="J39" i="5"/>
  <c r="K39" i="5" s="1"/>
  <c r="L39" i="5" s="1"/>
  <c r="J40" i="5"/>
  <c r="J41" i="5"/>
  <c r="K41" i="5" s="1"/>
  <c r="L41" i="5" s="1"/>
  <c r="J42" i="5"/>
  <c r="J43" i="5"/>
  <c r="K43" i="5" s="1"/>
  <c r="J44" i="5"/>
  <c r="J45" i="5"/>
  <c r="K45" i="5" s="1"/>
  <c r="J46" i="5"/>
  <c r="J47" i="5"/>
  <c r="K47" i="5" s="1"/>
  <c r="J48" i="5"/>
  <c r="K48" i="5" s="1"/>
  <c r="J49" i="5"/>
  <c r="J50" i="5"/>
  <c r="K50" i="5" s="1"/>
  <c r="J51" i="5"/>
  <c r="K51" i="5" s="1"/>
  <c r="J52" i="5"/>
  <c r="K52" i="5" s="1"/>
  <c r="J53" i="5"/>
  <c r="K53" i="5" s="1"/>
  <c r="J54" i="5"/>
  <c r="K54" i="5" s="1"/>
  <c r="J55" i="5"/>
  <c r="K55" i="5" s="1"/>
  <c r="J56" i="5"/>
  <c r="K56" i="5" s="1"/>
  <c r="J57" i="5"/>
  <c r="J58" i="5"/>
  <c r="K58" i="5" s="1"/>
  <c r="J59" i="5"/>
  <c r="K59" i="5" s="1"/>
  <c r="J60" i="5"/>
  <c r="K60" i="5" s="1"/>
  <c r="J61" i="5"/>
  <c r="K61" i="5" s="1"/>
  <c r="J62" i="5"/>
  <c r="J63" i="5"/>
  <c r="K63" i="5" s="1"/>
  <c r="J64" i="5"/>
  <c r="K64" i="5" s="1"/>
  <c r="L64" i="5" s="1"/>
  <c r="K62" i="5"/>
  <c r="K57" i="5"/>
  <c r="K49" i="5"/>
  <c r="K46" i="5"/>
  <c r="K44" i="5"/>
  <c r="K42" i="5"/>
  <c r="K40" i="5"/>
  <c r="L40" i="5" s="1"/>
  <c r="K38" i="5"/>
  <c r="L38" i="5" s="1"/>
  <c r="K36" i="5"/>
  <c r="L36" i="5" s="1"/>
  <c r="K34" i="5"/>
  <c r="K32" i="5"/>
  <c r="K30" i="5"/>
  <c r="K28" i="5"/>
  <c r="K26" i="5"/>
  <c r="K24" i="5"/>
  <c r="L24" i="5" s="1"/>
  <c r="K22" i="5"/>
  <c r="K20" i="5"/>
  <c r="K18" i="5"/>
  <c r="K16" i="5"/>
  <c r="K14" i="5"/>
  <c r="J11" i="5"/>
  <c r="K11" i="5" s="1"/>
  <c r="G12" i="7" l="1"/>
  <c r="N12" i="7"/>
  <c r="N46" i="7"/>
  <c r="N65" i="7"/>
  <c r="N61" i="7"/>
  <c r="N58" i="7"/>
  <c r="N37" i="7"/>
  <c r="N25" i="7"/>
  <c r="J7" i="7" s="1"/>
  <c r="L7" i="7" s="1"/>
  <c r="N7" i="7" s="1"/>
  <c r="M65" i="6"/>
  <c r="N65" i="6" s="1"/>
  <c r="M64" i="6"/>
  <c r="N64" i="6" s="1"/>
  <c r="O64" i="6" s="1"/>
  <c r="M63" i="6"/>
  <c r="N63" i="6" s="1"/>
  <c r="M62" i="6"/>
  <c r="N62" i="6" s="1"/>
  <c r="O62" i="6" s="1"/>
  <c r="M61" i="6"/>
  <c r="N61" i="6" s="1"/>
  <c r="M60" i="6"/>
  <c r="N60" i="6" s="1"/>
  <c r="M59" i="6"/>
  <c r="N59" i="6" s="1"/>
  <c r="M58" i="6"/>
  <c r="N58" i="6" s="1"/>
  <c r="M57" i="6"/>
  <c r="N57" i="6" s="1"/>
  <c r="M56" i="6"/>
  <c r="N56" i="6" s="1"/>
  <c r="M55" i="6"/>
  <c r="N55" i="6" s="1"/>
  <c r="M54" i="6"/>
  <c r="N54" i="6" s="1"/>
  <c r="M53" i="6"/>
  <c r="N53" i="6" s="1"/>
  <c r="M52" i="6"/>
  <c r="N52" i="6" s="1"/>
  <c r="M51" i="6"/>
  <c r="N51" i="6" s="1"/>
  <c r="M50" i="6"/>
  <c r="M49" i="6"/>
  <c r="N49" i="6" s="1"/>
  <c r="M48" i="6"/>
  <c r="N48" i="6" s="1"/>
  <c r="M47" i="6"/>
  <c r="N47" i="6" s="1"/>
  <c r="M46" i="6"/>
  <c r="N46" i="6" s="1"/>
  <c r="M45" i="6"/>
  <c r="M44" i="6"/>
  <c r="N44" i="6" s="1"/>
  <c r="M43" i="6"/>
  <c r="N43" i="6" s="1"/>
  <c r="M42" i="6"/>
  <c r="N42" i="6" s="1"/>
  <c r="M41" i="6"/>
  <c r="N41" i="6" s="1"/>
  <c r="M40" i="6"/>
  <c r="N40" i="6" s="1"/>
  <c r="M39" i="6"/>
  <c r="N39" i="6" s="1"/>
  <c r="M38" i="6"/>
  <c r="N38" i="6" s="1"/>
  <c r="M37" i="6"/>
  <c r="N37" i="6" s="1"/>
  <c r="M36" i="6"/>
  <c r="N36" i="6" s="1"/>
  <c r="M35" i="6"/>
  <c r="N35" i="6" s="1"/>
  <c r="M34" i="6"/>
  <c r="N34" i="6" s="1"/>
  <c r="M32" i="6"/>
  <c r="N32" i="6" s="1"/>
  <c r="M31" i="6"/>
  <c r="N31" i="6" s="1"/>
  <c r="M30" i="6"/>
  <c r="N30" i="6" s="1"/>
  <c r="M29" i="6"/>
  <c r="N29" i="6" s="1"/>
  <c r="M28" i="6"/>
  <c r="N28" i="6" s="1"/>
  <c r="M27" i="6"/>
  <c r="N27" i="6" s="1"/>
  <c r="M26" i="6"/>
  <c r="N26" i="6" s="1"/>
  <c r="M25" i="6"/>
  <c r="N25" i="6" s="1"/>
  <c r="M24" i="6"/>
  <c r="N24" i="6" s="1"/>
  <c r="M23" i="6"/>
  <c r="N23" i="6" s="1"/>
  <c r="M22" i="6"/>
  <c r="N22" i="6" s="1"/>
  <c r="M21" i="6"/>
  <c r="N21" i="6" s="1"/>
  <c r="M20" i="6"/>
  <c r="N20" i="6" s="1"/>
  <c r="M19" i="6"/>
  <c r="N19" i="6" s="1"/>
  <c r="M18" i="6"/>
  <c r="N18" i="6" s="1"/>
  <c r="M17" i="6"/>
  <c r="N17" i="6" s="1"/>
  <c r="M16" i="6"/>
  <c r="N16" i="6" s="1"/>
  <c r="M15" i="6"/>
  <c r="N15" i="6" s="1"/>
  <c r="M14" i="6"/>
  <c r="N14" i="6" s="1"/>
  <c r="M13" i="6"/>
  <c r="N13" i="6" s="1"/>
  <c r="M12" i="6"/>
  <c r="L25" i="5"/>
  <c r="L52" i="5"/>
  <c r="L45" i="5"/>
  <c r="L20" i="5"/>
  <c r="L33" i="5"/>
  <c r="L18" i="5"/>
  <c r="E11" i="5"/>
  <c r="L42" i="5"/>
  <c r="L60" i="5"/>
  <c r="L11" i="5"/>
  <c r="L28" i="5"/>
  <c r="L54" i="5"/>
  <c r="L57" i="5"/>
  <c r="R12" i="6" l="1"/>
  <c r="N12" i="6"/>
  <c r="Q12" i="6" s="1"/>
  <c r="G12" i="6"/>
  <c r="R19" i="6"/>
  <c r="Q19" i="6"/>
  <c r="R21" i="6"/>
  <c r="Q21" i="6"/>
  <c r="Q24" i="6"/>
  <c r="R24" i="6"/>
  <c r="Q25" i="6"/>
  <c r="O25" i="6"/>
  <c r="R25" i="6" s="1"/>
  <c r="R26" i="6"/>
  <c r="Q26" i="6"/>
  <c r="Q28" i="6"/>
  <c r="R28" i="6"/>
  <c r="R29" i="6"/>
  <c r="Q29" i="6"/>
  <c r="R34" i="6"/>
  <c r="Q34" i="6"/>
  <c r="R36" i="6"/>
  <c r="Q37" i="6"/>
  <c r="O37" i="6"/>
  <c r="R37" i="6" s="1"/>
  <c r="Q38" i="6"/>
  <c r="R38" i="6"/>
  <c r="Q39" i="6"/>
  <c r="R39" i="6"/>
  <c r="Q40" i="6"/>
  <c r="R40" i="6"/>
  <c r="Q41" i="6"/>
  <c r="Q42" i="6"/>
  <c r="R43" i="6"/>
  <c r="R46" i="6"/>
  <c r="Q46" i="6"/>
  <c r="R53" i="6"/>
  <c r="Q53" i="6"/>
  <c r="R55" i="6"/>
  <c r="Q55" i="6"/>
  <c r="O58" i="6"/>
  <c r="R58" i="6" s="1"/>
  <c r="Q58" i="6"/>
  <c r="O61" i="6"/>
  <c r="R61" i="6" s="1"/>
  <c r="Q61" i="6"/>
  <c r="Q65" i="6"/>
  <c r="O65" i="6"/>
  <c r="R65" i="6" s="1"/>
  <c r="H5" i="5"/>
  <c r="J5" i="5" s="1"/>
  <c r="L5" i="5" s="1"/>
  <c r="K7" i="6" l="1"/>
  <c r="M7" i="6" s="1"/>
  <c r="Q7" i="6" s="1"/>
  <c r="S12" i="6" l="1"/>
</calcChain>
</file>

<file path=xl/comments1.xml><?xml version="1.0" encoding="utf-8"?>
<comments xmlns="http://schemas.openxmlformats.org/spreadsheetml/2006/main">
  <authors>
    <author>tc={45ECDD2A-123B-4632-8168-73764857C389}</author>
    <author>tc={9DAD57BE-4CE9-460B-8762-BD913594F2F9}</author>
  </authors>
  <commentList>
    <comment ref="K16"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entidad aún no está en la fase de realizar procesos de mejora al SIC. Se contempla realizarlo, el otro año. En este momento estamos en la fase de implmentación y realizamos alunas actiivdades de seguimiento y control.</t>
        </r>
      </text>
    </comment>
    <comment ref="K28"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Este item no corresponde a conservación</t>
        </r>
      </text>
    </comment>
  </commentList>
</comments>
</file>

<file path=xl/comments2.xml><?xml version="1.0" encoding="utf-8"?>
<comments xmlns="http://schemas.openxmlformats.org/spreadsheetml/2006/main">
  <authors>
    <author>tc={7FE1CD33-6015-4127-B33F-3FF2BB8E0C21}</author>
    <author>tc={E784C549-D120-4A55-B143-485D5D754ED8}</author>
    <author>tc={26553336-561C-42A8-A4D4-37C6A4E675DB}</author>
    <author>tc={1D624019-A87D-4E04-99FC-8C699B0C34E9}</author>
  </authors>
  <commentList>
    <comment ref="L16"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entidad aún no está en la fase de realizar procesos de mejora al SIC. Se contempla realizarlo, el otro año. En este momento estamos en la fase de implmentación y realizamos alunas actiivdades de seguimiento y control.</t>
        </r>
      </text>
    </comment>
    <comment ref="L28"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Este item no corresponde a conservación</t>
        </r>
      </text>
    </comment>
    <comment ref="V64"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Este item no corresponde a conservación.</t>
        </r>
      </text>
    </comment>
    <comment ref="V65"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Este item no corresponde a conservación.</t>
        </r>
      </text>
    </comment>
  </commentList>
</comments>
</file>

<file path=xl/sharedStrings.xml><?xml version="1.0" encoding="utf-8"?>
<sst xmlns="http://schemas.openxmlformats.org/spreadsheetml/2006/main" count="1385" uniqueCount="536">
  <si>
    <t>PRODUCTO</t>
  </si>
  <si>
    <t>DESCRIPCIÓN DEL NIVEL</t>
  </si>
  <si>
    <t>NIVELES</t>
  </si>
  <si>
    <t>Diagnóstico de archivos</t>
  </si>
  <si>
    <t>La entidad carece de diagnóstico integral de archivos.</t>
  </si>
  <si>
    <t>INICIAL</t>
  </si>
  <si>
    <t>La entidad se encuentra elaborando el diagnóstico integral de archivos teniendo en cuenta los lineamientos establecidos por el Archivo General de la Nación.</t>
  </si>
  <si>
    <t>BÁSICO</t>
  </si>
  <si>
    <t>La entidad cuenta con el documento diagnóstico integral de archivos el cual incluye los aspectos archivísticos, de administración, conservación, infraestructura y tecnología.</t>
  </si>
  <si>
    <t>INTERMEDIO</t>
  </si>
  <si>
    <t>La entidad realiza seguimiento y control al diagnóstico de archivos de acuerdo con las herramientas de medición y evaluación previstas que garanticen la elaboración de los instrumentos archivísticos.</t>
  </si>
  <si>
    <t>AVANZADO 1</t>
  </si>
  <si>
    <t>La entidad realiza procesos de mejora continua al diagnóstico de archivos que generen mecanismos de actualización acorde con los cambios administrativos, normativos y tecnológicos.</t>
  </si>
  <si>
    <t>AVANZADO 2</t>
  </si>
  <si>
    <t>Política de Gestión Documental</t>
  </si>
  <si>
    <t>La entidad carece de la política de gestión documental.</t>
  </si>
  <si>
    <t>La entidad se encuentra elaborando la política de gestión documental de acuerdo con los lineamientos establecidos por el Archivo General de la Nación.</t>
  </si>
  <si>
    <t>La entidad implementa la Política de Gestión Documental y en ella se evidencia el compromiso de la alta dirección frente a la gestión documental.</t>
  </si>
  <si>
    <t>La entidad realiza seguimiento y control a la Política de Gestión Documental de acuerdo con las herramientas de medición y evaluación previstas por la alta dirección, en articulación con otras políticas para la gestión integral de la información y la documentación.</t>
  </si>
  <si>
    <t>La entidad adelanta acciones de mejora continua que pueden derivarse en la actualización de la Política de Gestión Documental.</t>
  </si>
  <si>
    <t>Programa de Gestión Documental - PGD.</t>
  </si>
  <si>
    <t>La entidad carece del Programa de Gestión Documental- PGD.</t>
  </si>
  <si>
    <t>La entidad se encuentra elaborando el programa de gestión Documental de acuerdo con los lineamientos y metodología definidos por el Archivo General de la Nación.</t>
  </si>
  <si>
    <t>La entidad implementa y aprueba el Programa de Gestión Documental y en este se incorpora los lineamientos de los procesos archivísticos, encaminados a la planificación, procesamiento, manejo y organización de la documentación producida y recibida, desde su origen hasta su destino final, también incluye los programas específicos de acuerdo con las necesidades de la entidad.</t>
  </si>
  <si>
    <t>La entidad realiza monitoreo y análisis permanente al Programa de Gestión Documental, para garantizar su desarrollo que se materializará en acciones de revisión y evaluación al desarrollo del PGD.</t>
  </si>
  <si>
    <t>La entidad realiza mejora continua al Programa de Gestión Documental, cuyo propósito es mantener los procesos y actividades de la gestión documental en continua innovación, desarrollo y actualización.</t>
  </si>
  <si>
    <t>Plan Institucional de Archivos - PINAR</t>
  </si>
  <si>
    <t>La entidad carece del Plan Institucional de Archivos - PINAR.</t>
  </si>
  <si>
    <t>La entidad se encuentra elaborando el instrumento archivístico PINAR de acuerdo con los lineamientos y metodología establecida por el Archivo General de la Nación.</t>
  </si>
  <si>
    <t>La entidad implementa el Plan Institucional de Archivos - PINAR y orienta el desarrollo de los planes, programas y proyectos de la función archivística a corto, mediano y largo plazo, además se encuentra articulado al plan de acción de la entidad.</t>
  </si>
  <si>
    <t>La entidad realiza seguimiento y control al Plan Institucional de Archivos, a través de instrumentos de medición, para garantizar el cumplimiento de los planes y proyectos.</t>
  </si>
  <si>
    <t>La entidad realiza procesos de mejora continua al Plan Institucional de Archivos - PINAR, para generar recomendaciones sobre su desarrollo y actualización.</t>
  </si>
  <si>
    <t>Sistema Integrado de Conservación - SIC</t>
  </si>
  <si>
    <t>La entidad carece del Sistema Integrado de Conservación- SIC</t>
  </si>
  <si>
    <t>la entidad elabora el sistema integrado de conservación -SIC, teniendo en cuenta los lineamientos dados por el Archivo General de la Nación.</t>
  </si>
  <si>
    <t>La entidad implementa el sistema integrado de conservación y en él se establecen los planes de conservación de documentos físicos y el plan de preservación digital.</t>
  </si>
  <si>
    <t>La entidad realiza seguimiento y control al Sistema Integrado de Conservación, a través de sus instrumentos de evaluación.</t>
  </si>
  <si>
    <t>la entidad realiza los procesos de mejora al sistema integrado de acuerdo con los hallazgos realizados durante el proceso de control y seguimiento.</t>
  </si>
  <si>
    <t>Plan de análisis de procesos y procedimientos de la producción documental</t>
  </si>
  <si>
    <t>La entidad carece de un plan de análisis de procesos y procedimientos de la producción documental.</t>
  </si>
  <si>
    <t>La entidad a través de la oficina de planeación está desarrollando el análisis a los procesos y procedimientos de la producción documental, para identificar y eliminar duplicidad de funciones y barreras que impidan la oportuna, eficiente y eficaz prestación del servicio en la gestión de la entidad.</t>
  </si>
  <si>
    <t>La entidad genera estrategias para dar a conocer los procesos y procedimientos de la producción documental, para hacerlos más ágiles y oportunos.</t>
  </si>
  <si>
    <t>La entidad realiza seguimiento y control a los procesos y procedimientos de la producción documental con el fin de medir el avance de su implementación.</t>
  </si>
  <si>
    <t>La entidad realiza procesos de mejora continua a los procesos y procedimientos de la producción documental, con el fin de generar mecanismos de actualización.</t>
  </si>
  <si>
    <t>Matriz de Riesgos en Gestión Documental</t>
  </si>
  <si>
    <t>La entidad carece de una matriz de riesgos en gestión documental.</t>
  </si>
  <si>
    <t>La entidad está desarrollando y articula la matriz de riegos en gestión documental, con la dependencia responsable de su gestión.</t>
  </si>
  <si>
    <t>La entidad implementa la matriz de riesgo en gestión documental, para mejorar el control de riesgos y la seguridad de la información.</t>
  </si>
  <si>
    <t>La entidad realiza seguimiento y control a la matriz de riesgos en gestión documental.</t>
  </si>
  <si>
    <t>La entidad realiza procesos de mejora continua a la matriz de riesgos en gestión documental, con el fin de garantizar su eficacia y efectividad.</t>
  </si>
  <si>
    <t>Articulación de la Gestión Documental con el Plan Estratégico Institucional</t>
  </si>
  <si>
    <t>La entidad carece de lineamientos para la articulación de la gestión documental con el plan estratégico institucional.</t>
  </si>
  <si>
    <t>La entidad está desarrollando estrategias y planes para lograr la articulación de la gestión documental con el plan estratégico institucional.</t>
  </si>
  <si>
    <t>La entidad articula la gestión documental al plan estratégico institucional.</t>
  </si>
  <si>
    <t xml:space="preserve">La entidad realiza seguimiento y control a la implementación de los lineamientos de la función archivística en los planes y estrategias de la institución. </t>
  </si>
  <si>
    <t>La entidad realiza procesos de mejora continua a las estrategias y planes de la institución para garantizar que la gestión documental se encuentra articulada y garantizar su desarrollo en la institución.</t>
  </si>
  <si>
    <t>Articulación de la Gestión Documental con Políticas del Modelo Integrado de Planeación y Gestión - MIPG</t>
  </si>
  <si>
    <t>La entidad carece de la articulación de la política de gestión documental con las políticas de MIPG.</t>
  </si>
  <si>
    <t>La entidad está desarrollando la articulación de la política de gestión documental, con el apoyo del autodiagnóstico de MIPG.</t>
  </si>
  <si>
    <t>La entidad articula la política de gestión documental definida por la alta dirección en el MIPG, con otras políticas y dimensiones del modelo.</t>
  </si>
  <si>
    <t>La entidad realiza seguimiento y control a la articulación de la política de gestión documental, teniendo en cuenta los planes y programas de las políticas que incluye MIPG.</t>
  </si>
  <si>
    <t xml:space="preserve">La entidad realiza medidas de acción encaminadas a la mejora continua para alcanzar la excelencia, en la correcta articulación de la gestión documental con el MIPG. </t>
  </si>
  <si>
    <t>Indicadores de Gestión</t>
  </si>
  <si>
    <t>La entidad carece indicadores de gestión.</t>
  </si>
  <si>
    <t>La entidad está elaborando los indicadores de gestión para observar el grado de avance de los planes y proyectos, que se establecieron en el PINAR.</t>
  </si>
  <si>
    <t>La entidad aplica los indicadores de gestión con el propósito de garantizar el cumplimiento de los planes y proyectos establecidos en el PINAR.</t>
  </si>
  <si>
    <t>La entidad realiza seguimiento y control a los planes de mejoramiento a través del instrumento de medición, con el fin de garantizar el cumplimiento y desarrollo de los planes y proyectos propuestos en el PINAR.</t>
  </si>
  <si>
    <t>La entidad realiza procesos de mejora continua al cumplimiento de los planes y proyectos establecidos en el PINAR.</t>
  </si>
  <si>
    <t>Informes de Gestión</t>
  </si>
  <si>
    <t>La entidad carece de controles para el desarrollo de la función archivística.</t>
  </si>
  <si>
    <t>La entidad desarrolla estrategias para que se elaboren los informes de gestión frente al cumplimiento de los indicares de gestión que se plantearon para el cumplimiento de actividades de la función archivística.</t>
  </si>
  <si>
    <t>La entidad a través de la oficina de planeación, o quien haga sus veces, recepciona los informes de gestión del avance a las actividades de la función archivística.</t>
  </si>
  <si>
    <t>La entidad a través de la oficina de planeación o quien haga sus veces realiza seguimiento y control a los informes de gestión para verificar el estado actual del desarrollo de las actividades de la función archivística.</t>
  </si>
  <si>
    <t>La entidad a través de los informes de gestión genera procesos de mejora continua al desarrollo de la función archivística.</t>
  </si>
  <si>
    <t>Programa de Auditoría y Control</t>
  </si>
  <si>
    <t>La entidad carece de programas de auditoría y control.</t>
  </si>
  <si>
    <t>La entidad se encuentra elaborando el programa de auditoría y control.</t>
  </si>
  <si>
    <t>La entidad implementa el programa de auditoría y control e incluye la función archivística y los procesos de la gestión documental.</t>
  </si>
  <si>
    <t>La entidad realiza seguimiento y control a la función archivística a través del Programa de auditoría y control, con el fin de garantizar el cumplimiento y desarrollo de los planes y proyectos propuestos en el PINAR y PGD.</t>
  </si>
  <si>
    <t>La entidad realiza procesos de mejora continua, como resultado de las observaciones y hallazgos encontrados a los procesos de la gestión documental y la función archivística.</t>
  </si>
  <si>
    <t>Planeación de la Administración</t>
  </si>
  <si>
    <t>La entidad carece de estrategias para la administración de los archivos.</t>
  </si>
  <si>
    <t>La entidad se encuentra desarrollando estrategias que garanticen la administración, la regulación normativa, la adecuación de instalaciones, la conformación y estructura del equipo de trabajo y los modelos de capacitaciones al interior de la entidad.</t>
  </si>
  <si>
    <t>La entidad implementa las estrategias para la administración de archivos definida en su plan de archivos, logrando objetivos y metas en menor tiempo (evalúa, flexibilidad, coordinación, continuidad, proactividad dominio conceptual del grupo de trabajo).</t>
  </si>
  <si>
    <t>La entidad realiza seguimiento y control a la implementación de las estrategias gerenciales para la administración de los fondos documentales y adelanta cambios estratégicos.</t>
  </si>
  <si>
    <t>La entidad desarrolla estrategias de innovación, empoderamiento, autogestión, con el fin de cumplir me manera más eficaz la política archivística y administración de los fondos documentales.</t>
  </si>
  <si>
    <t>Infraestructura Locativa</t>
  </si>
  <si>
    <t>La entidad carece de una infraestructura locativa adecuada para la custodia de sus archivos.</t>
  </si>
  <si>
    <t>La entidad está desarrollando acciones para la adecuación de las instalaciones o espacios destinados para custodia de documentos en sus diferentes formatos, en concordancia con la normatividad existente.</t>
  </si>
  <si>
    <t>La entidad adecua la infraestructura física, para asegurar la conservación y preservación de sus archivos.</t>
  </si>
  <si>
    <t>La entidad realiza seguimiento y control a la adecuación de la infraestructura, con el fin de cumplir con las especificaciones técnicas y normativas.</t>
  </si>
  <si>
    <t>La entidad conforme a las mediciones y monitoreo aplicado adelanta acciones de mejora e innova con el fin de garantizar la adecuada conservación y preservación del fondo documental.</t>
  </si>
  <si>
    <t>Gestión Humana</t>
  </si>
  <si>
    <t>La entidad carece de personal idóneo para cumplir las actividades de la función archivística y administración de archivos.</t>
  </si>
  <si>
    <t>La entidad está desarrollando estrategias para definir perfiles y competencias laborales para el personal relacionado con el cumplimiento de la función archivística y administración de archivos.</t>
  </si>
  <si>
    <t>La entidad cuenta con personal idóneo, que facilita la implementación de la política archivística y la aplicación de los instrumentos archivísticos.</t>
  </si>
  <si>
    <t>La entidad realiza seguimiento y control al personal que se encuentra desarrollando las actividades de la función archivística y administración de archivos, que conllevan al mejorando del ambiente organizacional, la confianza y colaboración para el fortalecimiento profesional.</t>
  </si>
  <si>
    <t>La entidad realiza acciones de mejoramiento continuo para promover el liderazgo, trabajo en equipo y autonomía que permitan el fortalecimiento de sus capacidades competitivas.</t>
  </si>
  <si>
    <t>Capacitación en Gestión Documental</t>
  </si>
  <si>
    <t>La entidad carece de la inclusión de temas de gestión documental en el Plan Institucional de Capacitación-PIC.</t>
  </si>
  <si>
    <t>La entidad articula con el Plan Institucional de Capacitación los temas priorizados por el área de gestión documental o quien haga sus veces.</t>
  </si>
  <si>
    <t>La entidad implementa el plan de capacitación con los temas propuestos por el área de gestión documental o quien haga sus veces, que facilitan el cumplimiento de la función archivística.</t>
  </si>
  <si>
    <t>La entidad realiza seguimiento y control al PIC, para garantizar el cumplimiento y difusión de los contenidos de la función archivística.</t>
  </si>
  <si>
    <r>
      <t xml:space="preserve">La entidad realiza procesos de </t>
    </r>
    <r>
      <rPr>
        <sz val="10"/>
        <color rgb="FF000000"/>
        <rFont val="Arial"/>
        <family val="2"/>
      </rPr>
      <t xml:space="preserve">mejora continua </t>
    </r>
    <r>
      <rPr>
        <sz val="10"/>
        <color theme="1"/>
        <rFont val="Arial"/>
        <family val="2"/>
      </rPr>
      <t>al PIC, para proponer</t>
    </r>
    <r>
      <rPr>
        <sz val="10"/>
        <color rgb="FF000000"/>
        <rFont val="Arial"/>
        <family val="2"/>
      </rPr>
      <t xml:space="preserve"> y </t>
    </r>
    <r>
      <rPr>
        <sz val="10"/>
        <color theme="1"/>
        <rFont val="Arial"/>
        <family val="2"/>
      </rPr>
      <t>generar procesos de innovación</t>
    </r>
    <r>
      <rPr>
        <sz val="10"/>
        <color rgb="FF000000"/>
        <rFont val="Arial"/>
        <family val="2"/>
      </rPr>
      <t xml:space="preserve"> la alta dirección ve el proceso de gestión documental </t>
    </r>
    <r>
      <rPr>
        <sz val="10"/>
        <color theme="1"/>
        <rFont val="Arial"/>
        <family val="2"/>
      </rPr>
      <t>a los contenidos del plan</t>
    </r>
    <r>
      <rPr>
        <sz val="10"/>
        <color rgb="FF000000"/>
        <rFont val="Arial"/>
        <family val="2"/>
      </rPr>
      <t>.</t>
    </r>
  </si>
  <si>
    <t>Aseguramiento de las Condiciones de Trabajo</t>
  </si>
  <si>
    <t>La entidad carece de lineamientos para el aseguramiento de las condiciones de trabajo para el área de Gestión Documental.</t>
  </si>
  <si>
    <t>La entidad desarrolla n protocolo de identificación de los riesgos laborales acordes con las diferentes actividades ejecutadas en el área de archivo teniendo en cuenta aspectos como bioseguridad y trabajo de fuerza y se articula con Plan de Trabajo Anual en Seguridad y Salud en el Trabajo</t>
  </si>
  <si>
    <t>La entidad implementa su sistema de gestión y seguridad en el trabajo donde se garantizan todas las condiciones laborables necesarias para los responsables de la Gestión Documental y las condiciones de infraestructura asociada</t>
  </si>
  <si>
    <t>La entidad realiza seguimiento y control a su sistema de Gestión y seguridad en el trabajo donde se verifican las condiciones establecidas para los encargados de la Gestión Documental</t>
  </si>
  <si>
    <t>La entidad realiza los ajustes y las acciones de mejora a su sistema de seguridad teniendo en cuenta la normatividad que se vaya generando sobre el tema y de acuerdo con los hallazgos detectados durante su seguimiento a los responsables de la gestión documental.</t>
  </si>
  <si>
    <t>Diseño y Creación de Documentos</t>
  </si>
  <si>
    <t>La entidad carece de procedimientos para el diseño y creación de documentos en atención a los requisitos legales, funcionales propios y la incorporación de aspectos de autenticidad e identificación acorde a los instrumentos archivísticos y de transparencia.</t>
  </si>
  <si>
    <t>La entidad se encuentra desarrollando los criterios o aspectos previstos en el proceso de planeación del Programa de Gestión Documental, observa el mapa de procesos y flujos documentales para la posterior producción de los documentos en sus diferentes medios.</t>
  </si>
  <si>
    <t>La entidad implementa lineamientos previstos en el Programa de Gestión Documental, entendidos como la integración de los instrumentos CCD, TRD, para la identificación de las áreas competentes, el SIC para vincular las acciones de conservación y preservación digital. Las Tablas de control de acceso e índice de información clasificada y reservada para garantizar aspectos de reserva y clasificación en su acceso y consulta. Finalmente, a partir del ingreso de los metadatos propiciar su interacción con el SGDEA.</t>
  </si>
  <si>
    <t>La entidad realiza seguimiento y control a los lineamientos para el diseño y creación de documentos con el fin de validar la aplicación por parte de las dependencias, así mismo, observar que los documentos que vayan a ser producidos se encuentren acordes con los requisitos mínimos legales, funcionales y administrativos.</t>
  </si>
  <si>
    <t>La entidad realiza procesos de mejora continua a los lineamientos para el diseño y creación de documentos a partir de las validaciones en las dependencias, incorporando ajustes en los casos necesarios bajo la garantía del cumplimiento del contexto administrativo, legal, funcional y técnico y en especial, para la optimización de la gestión de la información y la documentación</t>
  </si>
  <si>
    <t>Documentos Especiales</t>
  </si>
  <si>
    <t>La entidad carece de medidas que orienten la producción de los documentos en medios especiales, garantizando aspectos legales, funcionales y administrativos, así como acciones particulares para su conservación o preservación de acuerdo con el medio empleado.</t>
  </si>
  <si>
    <t>La entidad define en articulación con los instrumentos archivísticos, los medios habilitados para la producción de documentos especiales, garantizando aspectos legales, funcionales y administrativos, así como acciones particulares para su conservación o preservación.</t>
  </si>
  <si>
    <t>la entidad implementa la identificación de soportes documentales especiales mediante la TRD, TVD e inventarios documentales</t>
  </si>
  <si>
    <t>La entidad realiza seguimiento y control a sus documentos especiales y realiza procesos de descripción de acuerdo con normas internacionales y los reproduce en nuevas tecnologías</t>
  </si>
  <si>
    <t>La entidad realiza procesos de mejora continua a sus procesos de identificación, producción de documentos especiales y descripción, con el fin de generar mecanismos de tratamiento específico para su conservación.</t>
  </si>
  <si>
    <t xml:space="preserve">Cuadro de Clasificación Documental </t>
  </si>
  <si>
    <t>La entidad carece del Cuadro de Clasificación Documental.</t>
  </si>
  <si>
    <t>La entidad se encuentra elaborando el Cuadro de Clasificación Documental - CCD, de acuerdo con los lineamientos establecidos por el Archivo General de la Nación.</t>
  </si>
  <si>
    <t>La entidad implementa el Cuadro de Clasificación Documental - CCD, teniendo en cuenta el esquema orgánico funcional, que refleja las secciones, subsecciones, series y subseries documentales; basadas en las funciones, actividades, procesos, procedimientos.</t>
  </si>
  <si>
    <t>La entidad realiza seguimiento y control al Cuadro de Clasificación Documental - CCD, de acuerdo con los instrumentos de medición establecidos por la entidad y conforme a lo establecido en el marco normativo.</t>
  </si>
  <si>
    <t>La entidad realiza evaluación y monitoreo al Cuadro de Clasificación Documental - CCD, para generar recomendaciones sobre su actualización y orientar las acciones de mejoramiento continuo.</t>
  </si>
  <si>
    <t>Tablas de Retención Documental</t>
  </si>
  <si>
    <t>La entidad carece de Tablas de Retención Documental.</t>
  </si>
  <si>
    <t>La entidad realiza el proceso de elaboración, aprobación, evaluación y convalidación de las TRD de acuerdo con las etapas establecidas en la normatividad aplicable.</t>
  </si>
  <si>
    <t>La entidad convalida, registra y adopta en cada una de las dependencias las TRD donde se evidencia que las dependencias inician el proceso de creación y conformación de expedientes para cada una de las series y subseries documentales descritas en ella.</t>
  </si>
  <si>
    <t>La entidad realiza seguimiento y control al proceso de implementación y disposiciones finales de las TRD y controla las series documentales mediante gestor documental.</t>
  </si>
  <si>
    <t>La entidad realiza mejora mediante el proceso de actualización de las TRD de acuerdo con los momentos establecidos en la normatividad archivística ya que esto le permite mantener la organización documental.</t>
  </si>
  <si>
    <t>Tablas de Valoración Documental</t>
  </si>
  <si>
    <t>La entidad cuenta con fondo documental acumulado y carece de TVD.</t>
  </si>
  <si>
    <t>La entidad cuenta con un diagnóstico integral de archivo y plan archivístico integral para la elaboración de la TVD.</t>
  </si>
  <si>
    <t>La entidad elabora, aprueba, convalida y registra las TVD.</t>
  </si>
  <si>
    <t>La entidad realiza seguimiento y control a la aplicación de las TVD, realiza proceso de digitalización de las series a las que les haya dejado establecido dicho proceso especialmente a las de conservación total.</t>
  </si>
  <si>
    <t xml:space="preserve">La entidad realiza procesos de transferencia secundarias y pone a disposición de la investigación sus acervos documentales históricos e innova con procesos culturales </t>
  </si>
  <si>
    <t>Medios y Técnicas de Producción</t>
  </si>
  <si>
    <t>La entidad carece de un manual de estilo de comunicaciones escritas y un protocolo para las condiciones diplomáticas del documento (características internas y externas del documento).</t>
  </si>
  <si>
    <t>La entidad desarrolla un manual de estilo que tiene en cuenta las características internas y externas de los documentos y se rigen por las normas que regulan la producción de documentos que garanticen la conservación y preservación de la información contenida en ellos a lo largo del tiempo.</t>
  </si>
  <si>
    <t>La entidad implementa el manual de estilo donde se tiene en cuenta el tipo de papel, tintas y medios de reproducción que garantizan, en condiciones adecuadas, la conservación de la información descrita en los documentos, adicionalmente se establecen los requisitos mínimos para los documentos en soporte electrónico que mantenga su autenticidad, integridad, fiabilidad y disponibilidad a lo largo del tiempo.</t>
  </si>
  <si>
    <t>La entidad realiza seguimiento y control a los medios y técnicas de producción para todos los soportes documentales, con el fin de establecer falencias a lo establecido en el manual de estilo y aplicar los correctivos necesarios</t>
  </si>
  <si>
    <t>La entidad realiza procesos de mejora al manual de estilo de acuerdo con el surgimiento de nuevas necesidades detectadas durante el seguimiento y la auto regulación de las diferentes dependencias.</t>
  </si>
  <si>
    <t>Reprografía</t>
  </si>
  <si>
    <t>La entidad carece de un programa de reprografía de los documentos que garantice su conservación y consulta.</t>
  </si>
  <si>
    <t>La entidad da inicio al proceso de elaboración de un programa de reprografía previamente aprobado y avalado por la instancia correspondiente que prioriza y garantiza que la documentación cuenta con un respaldo que permite su recuperación a lo largo del tiempo mediante procesos adecuados de preservación.</t>
  </si>
  <si>
    <r>
      <t>La entidad implementa el programa de reprografía el cual contiene las condiciones tecnológicas y técnicas mínimas de reproducción</t>
    </r>
    <r>
      <rPr>
        <sz val="10"/>
        <color theme="1"/>
        <rFont val="Arial"/>
        <family val="2"/>
      </rPr>
      <t>,</t>
    </r>
    <r>
      <rPr>
        <sz val="10"/>
        <color rgb="FF000000"/>
        <rFont val="Arial"/>
        <family val="2"/>
      </rPr>
      <t xml:space="preserve"> que garanticen que se realiza con un fin específico y que este proceso debe ser acorde con lo establecido en los instrumentos archivísticos.</t>
    </r>
  </si>
  <si>
    <t>La entidad realiza seguimiento y control al programa de reprografía con el fin de poder establecer las acciones que permitan mantener actualizado y de acuerdo con las necesidades reales para cada una de las dependencias.</t>
  </si>
  <si>
    <t xml:space="preserve">La entidad ha ejecutado proyectos de reproducción de documentos orientados a garantizar la seguridad de la información manteniendo los valores probatorios de los documentos originales en físico. </t>
  </si>
  <si>
    <t>Registro y Distribución de Documentos (trámite)</t>
  </si>
  <si>
    <t>La entidad carece de un procedimiento que tenga control de las comunicaciones oficiales enviadas y recibidas además de no contar con un responsable.</t>
  </si>
  <si>
    <t>La entidad desarrolla manual de procedimientos que establezca el control, seguimiento y consulta de las comunicaciones oficiales enviadas y recibidas y establece los diferentes canales para ello, además de que se cuente con un responsable de la oficina de correspondencia.</t>
  </si>
  <si>
    <t>La entidad implementa el manual de procedimientos y cuenta con una herramienta física o tecnológica que controla las comunicaciones oficiales enviadas y recibidas y permite tener seguimiento sobre los tiempos de respuesta del responsable del trámite y establece canales de consulta.</t>
  </si>
  <si>
    <t>La entidad cuenta con un gestor documental que controla todas las comunicaciones oficiales recibidas por todos los canales establecidos y notifica electrónicamente a los usuarios internos y externos además controla los tiempos del trámite generando alertas.</t>
  </si>
  <si>
    <t>La entidad cuenta con un SGDEA que controla toda la distribución documental y el trámite.</t>
  </si>
  <si>
    <t xml:space="preserve">Descripción Documental </t>
  </si>
  <si>
    <t>La entidad carece de un procedimiento de descripción documental.</t>
  </si>
  <si>
    <r>
      <t xml:space="preserve">La entidad </t>
    </r>
    <r>
      <rPr>
        <sz val="10"/>
        <color rgb="FF000000"/>
        <rFont val="Arial"/>
        <family val="2"/>
      </rPr>
      <t>está desarrollando el procedimiento de descripción documental que incluye la estandarización de</t>
    </r>
    <r>
      <rPr>
        <sz val="10"/>
        <color theme="1"/>
        <rFont val="Arial"/>
        <family val="2"/>
      </rPr>
      <t xml:space="preserve"> formatos para iniciar </t>
    </r>
    <r>
      <rPr>
        <sz val="10"/>
        <color rgb="FF000000"/>
        <rFont val="Arial"/>
        <family val="2"/>
      </rPr>
      <t>sistemas</t>
    </r>
    <r>
      <rPr>
        <sz val="10"/>
        <color theme="1"/>
        <rFont val="Arial"/>
        <family val="2"/>
      </rPr>
      <t xml:space="preserve"> de descripción como inventarios, hoja de control desde las oficinas de gestión.</t>
    </r>
  </si>
  <si>
    <t>La entidad implementa el procedimiento de descripción documental que facilita el desarrollo de instrumentos de descripción como censos, guía, manuales.</t>
  </si>
  <si>
    <t>La entidad realiza seguimiento al procedimiento de descripción documental e incluye herramientas tecnológicas que permiten realizar la descripción a los productores.</t>
  </si>
  <si>
    <t>La entidad realiza procesos de mejora continua a los procedimientos de descripción documental orientados a disponer la consulta de la documentación en línea.</t>
  </si>
  <si>
    <t>Plan de Transferencias Documentales</t>
  </si>
  <si>
    <t>La entidad carece de plan y cronograma de transferencias documentales tanto físicas como electrónicas.</t>
  </si>
  <si>
    <t>La entidad inicia la elaboración de un Plan y cronograma de transferencias documentales, primarias y secundarias, donde se tienen en cuenta los tiempos de retención, los diferentes soportes para cada una de las series y subseries establecidos en los instrumentos archivísticos que se encuentran debidamente convalidados.</t>
  </si>
  <si>
    <t>La entidad implementa el plan y cronograma de transferencias documentales lo articula con otros planes como el de capacitación y documentos especiales entre otros y garantiza las transferencias físicas y electrónicas teniendo en cuenta la política de metadatos.</t>
  </si>
  <si>
    <t>La entidad realiza control y seguimiento a los cronogramas de transferencias documentales con el fin de identificar que se esté realizando en los tiempos y metodologías definidas en el plan, igualmente garantiza que los documentos producidos o reproducidos en herramientas tecnológicas cuenten con la infraestructura suficiente que garantice los procesos de transferencias primarias o secundarias. 
La entidad identifica los requisitos necesarios que debe cumplir para realizar las trasferencias electrónicas secundarias a la entidad territorial o nacional según corresponda.</t>
  </si>
  <si>
    <t>La entidad realiza procesos de mejora continua al plan y cronograma de transferencias documentales donde se garanticen los recursos y espacios suficientes para su constante crecimiento. y realiza proceso de interoperabilidad con otras instituciones de archivo y culturales.La entidad realiza transferencias electrónicas secundarias, en cumplimiento de los requisitos del archivo histórico que recibe.</t>
  </si>
  <si>
    <t>Eliminación de Documentos</t>
  </si>
  <si>
    <t>La entidad carece de un proceso de eliminación de los diferentes soportes documentales ya sea destrucción física o electrónica.</t>
  </si>
  <si>
    <t>La entidad desarrolla el proceso de eliminación documental o destrucción física o electrónica el cual debe contar con metodologías y criterios para tener en cuenta durante este proceso.</t>
  </si>
  <si>
    <t>La entidad implementa el proceso de eliminación documental de los diferentes soportes inmersos en las series y subseries teniendo en cuenta la eliminación de información personal, reservada y las disposiciones descritas en los instrumentos archivísticos que previamente fueron convalidados para no incurrir en procesos de destrucción del patrimonio documental y da cumplimiento a la metodología descrita en la norma.</t>
  </si>
  <si>
    <t>La entidad realiza seguimiento y control al proceso de eliminación documental y realiza los ajustes necesarios de acuerdo con la normatividad que se vaya a ir generando, además la herramienta tecnológica facilitara la eliminación de los soportes producidos en ese medio.</t>
  </si>
  <si>
    <t>La entidad realiza mejoras al procedimiento de eliminación documental teniendo en cuenta las actualizaciones de los instrumentos archivísticos que rigen este proceso.</t>
  </si>
  <si>
    <t>Plan de Conservación Documental</t>
  </si>
  <si>
    <t>La entidad carece de un plan de conservación documental.</t>
  </si>
  <si>
    <t>la entidad inicia el proceso de elaboración del plan de conservación documental, respondiendo a lo establecido la Política de Gestión documental respecto al tema. Sin embargo, no desarrolla en componente de preservación digital</t>
  </si>
  <si>
    <t>La entidad diseña y formula el Sistema Integrado de Conservación, que tiene dos componentes: Plan Conservación Documental que aplica a documentos de archivo creados en medios físicos y analógicos, teniendo en cuenta además la infraestructura dentro de la cual se encuentran los archivos y el Plan de Preservación Digital a Largo Plazo que aplica a documentos digitales y electrónicos de archivo</t>
  </si>
  <si>
    <t>La entidad implementa y realiza seguimiento y control al Plan Conservación Documental y Preservación Digital a Largo Plazo, descrito en su sistema integrado de conservación.</t>
  </si>
  <si>
    <t>La entidad realiza los procesos de mejora al Sistema Integrado de Conservación de acuerdo con los hallazgos realizados durante el proceso de control y seguimiento.</t>
  </si>
  <si>
    <t>Plan de preservación Digital</t>
  </si>
  <si>
    <t>La Entidad carece del Plan de preservación digital a largo plazo.</t>
  </si>
  <si>
    <r>
      <t>La Entidad se encuentra estructurando y documentando actividades para la construcción del Plan de preservación digital a largo plazo siguiendo la normativa de AGN y lo establecido en la Política de Gestión Documental</t>
    </r>
    <r>
      <rPr>
        <sz val="11"/>
        <color theme="1"/>
        <rFont val="Arial"/>
        <family val="2"/>
      </rPr>
      <t>.</t>
    </r>
  </si>
  <si>
    <t>La entidad diseña y formula el plan de preservación digital a largo plazo, que incorpora los programas, estrategias, procesos y procedimientos, tendientes a asegurar la preservación a largo plazo de los documentos electrónicos.</t>
  </si>
  <si>
    <t xml:space="preserve">La Entidad implementa y realiza seguimiento y control de las estrategias de preservación con el fin de garantizar que se encuentran vigentes de acuerdo con los cambios tecnológicos, revisa las asignaciones de roles y responsabilidades </t>
  </si>
  <si>
    <t>La Entidad asegura la actualización del plan manteniendo su vigencia de acuerdo con los cambios tecnológicos y los riesgos de obsolescencia que surjan.</t>
  </si>
  <si>
    <t>Valores Primarios y Secundarios</t>
  </si>
  <si>
    <t>La entidad carece de un proceso de valoración Documental que esté integrado con las TRD y TVD.</t>
  </si>
  <si>
    <t>La entidad elabora el proceso de valoración documental teniendo en cuenta los valores primarios y secundarios para todas las series y subseries documentales en cualquier soporte identificadas en los instrumentos archivísticos.</t>
  </si>
  <si>
    <t>La entidad implementa el proceso de valoración documental y garantiza el análisis de las características administrativas, jurídicas, fiscales, contables, informativas e históricas de los documentos que forman parte de una serie o subserie documental adicionalmente tiene en cuenta e identifica los documentos vitales.</t>
  </si>
  <si>
    <t>La entidad realiza seguimiento y control al proceso de valoración documental con el fin de establecer el cumplimiento de los valores documentales.</t>
  </si>
  <si>
    <t>La entidad realiza mejora continua a los procesos de valoración mediante la revisión constante de la normatividad asociada a cada serie o subserie, los cambios y comportamientos culturales ya que estos pueden influir en la valoración documental, así como la actualización de los instrumentos archivísticos.</t>
  </si>
  <si>
    <r>
      <t xml:space="preserve">Gestión de documentos electrónicos en los </t>
    </r>
    <r>
      <rPr>
        <sz val="10"/>
        <color theme="1"/>
        <rFont val="Arial"/>
        <family val="2"/>
      </rPr>
      <t>procesos, procedimientos, trámites o servicios internos</t>
    </r>
  </si>
  <si>
    <t>La Entidad no ha automatizado procesos o no ha integrado la administración de documentos electrónicos a procesos, procedimientos, trámites o servicios.</t>
  </si>
  <si>
    <t>La Entidad se encuentra automatizando procesos, procedimientos, trámites o servicios, e involucra los siguientes aspectos: 
- Identifica los documentos electrónicos (internos y externos) que hacen parte del flujo documental
- Define los elementos básicos de los documentos electrónicos (tipo de documentos, formatos electrónicos, estructura de metadatos, etc.).</t>
  </si>
  <si>
    <t>Para los procesos, procedimientos, trámites o servicios automatizados, la Entidad involucra los siguientes aspectos:
- Los documentos electrónicos cuentan con esquemas de validación y metadatos
- Los documentos electrónicos hacen parte de un expediente electrónico
- Los expedientes electrónicos cuentan con el índice electrónico y metadatos</t>
  </si>
  <si>
    <r>
      <t xml:space="preserve">Los </t>
    </r>
    <r>
      <rPr>
        <sz val="10"/>
        <color theme="1"/>
        <rFont val="Arial"/>
        <family val="2"/>
      </rPr>
      <t>procesos, procedimientos, trámites o servicios</t>
    </r>
    <r>
      <rPr>
        <sz val="10"/>
        <color rgb="FF000000"/>
        <rFont val="Arial"/>
        <family val="2"/>
      </rPr>
      <t xml:space="preserve"> automatizados se encuentran articulados con el SGDEA de la Entidad</t>
    </r>
  </si>
  <si>
    <r>
      <t xml:space="preserve">La Entidad evalúa periódicamente la articulación de los </t>
    </r>
    <r>
      <rPr>
        <sz val="10"/>
        <color theme="1"/>
        <rFont val="Arial"/>
        <family val="2"/>
      </rPr>
      <t>procesos, procedimientos, trámites o servicios</t>
    </r>
    <r>
      <rPr>
        <sz val="10"/>
        <color rgb="FF000000"/>
        <rFont val="Arial"/>
        <family val="2"/>
      </rPr>
      <t xml:space="preserve"> con el SGDEA. Cada vez que se genera un nuevo procedimiento y/o tramite electrónico, este se integra con el SGDEA.</t>
    </r>
  </si>
  <si>
    <t>Gestión de documentos electrónicos en los canales virtuales de atención externos</t>
  </si>
  <si>
    <t>La Entidad no ha implementado canales virtuales de atención externa o no ha integrado lineamientos de gestión documental electrónica para el control y almacenamiento de los documentos electrónicos que se gestionan a través de ellos.</t>
  </si>
  <si>
    <t>La Entidad se encuentra en proceso de desarrollo de canales virtuales (ventanilla única, portales transversales y sede electrónica) e involucra los siguientes aspectos:
- Identifica los documentos electrónicos (internos y externos) que se tramitan a través de estos canales.
- Define los elementos básicos de los documentos electrónicos (tipo de documentos, formatos electrónicos) que se tramitan a través de estos canales.</t>
  </si>
  <si>
    <t xml:space="preserve">La Entidad cuenta con canales virtuales (ventanilla única, portales transversales y sede electrónica) e involucra los siguientes aspectos:
- Los documentos electrónicos cuentan con esquemas de validación y metadatos
- Los documentos electrónicos hacen parte de un expediente electrónico
- Los expedientes electrónicos cuentan con el índice electrónico y metadatos
- Definición de formatos y formularios electrónicos </t>
  </si>
  <si>
    <t xml:space="preserve">Los canales virtuales (ventanilla única, portales transversales y sede electrónica) se encuentran articulados con el SGDEA de la entidad. </t>
  </si>
  <si>
    <t>La Entidad evalúa periódicamente la articulación de los canales virtuales con el SGDEA.</t>
  </si>
  <si>
    <t>Sistemas de información corporativos</t>
  </si>
  <si>
    <t>La entidad no ha articulado los sistemas de gestión empresarial, las plataformas de gestión de contenidos o sistemas de información transaccional u operacional con los requerimientos de gestión documental existentes.</t>
  </si>
  <si>
    <t>La entidad incorpora lineamientos básicos de los sistemas de gestión empresarial, las plataformas de gestión de contenidos o sistemas de información transaccional u operacional, los cuales involucran: 
- Identificación y tratamiento de la información estructurada y la no estructurada
- Normalización de formularios electrónicos
- Identificación de metadatos aplicables a la Gestión Documental
- Clasificación documental
- Controles de acceso a la información</t>
  </si>
  <si>
    <t>La entidad incorpora lineamientos básicos de gestión documental electrónica para más del 51% de los sistemas de gestión empresarial, las plataformas de gestión de contenidos o sistemas de información transaccional u operacional, los cuales involucran: 
- Identificación y tratamiento de la información estructurada y la no estructurada
- Normalización de formularios electrónicos
- Identificación de metadatos aplicables a la Gestión Documental
- Clasificación documental
- Controles de acceso a la información</t>
  </si>
  <si>
    <t>La entidad incorpora lineamientos avanzados de gestión documental electrónica menor o igual al 50% de los sistemas de gestión empresarial, las plataformas de gestión de contenidos o sistemas de información transaccional u operacional, los cuales involucran:
- Incorporación de firmas digitales
- Conformación de expedientes electrónicos
- Articulación con el SGDEA
- Esquemas de metadatos</t>
  </si>
  <si>
    <t>La entidad incorpora lineamientos avanzados de gestión documental electrónica para más del 51% de los sistemas de gestión empresarial, las plataformas de gestión de contenidos o sistemas de información transaccional u operacional, los cuales involucran: 
- Incorporación de firmas digitales
- Conformación de expedientes electrónicos
- Articulación con el SGDEA
- Esquemas de metadatos</t>
  </si>
  <si>
    <t>Modelo de Requisitos para la gestión de documentos electrónicos</t>
  </si>
  <si>
    <t>La Entidad carece de un documento de Modelo de requisitos para la gestión de documentos electrónicos.</t>
  </si>
  <si>
    <t>La Entidad se encuentra en elaboración del Modelo de requisitos para la gestión de documentos electrónicos conforme a las políticas, procedimientos y prácticas de gestión de documentos electrónicos atendiendo la normativa y las necesidades propias de la Entidad.</t>
  </si>
  <si>
    <t>La Entidad cuenta con la lista de requerimientos funcionales y no funcionales a través de un modelo de requisitos que exprese las necesidades de cada uno de los flujos de procesos y procedimientos que se van a implementar de forma electrónica a través de la implementación o la integración con el SGDEA.</t>
  </si>
  <si>
    <t xml:space="preserve">La Entidad implementa y realiza seguimiento y control del Modelo de Requisitos para la gestión de documentos electrónicos revisando que las funcionalidades actuales respondan a las necesidades específicas de entidad. </t>
  </si>
  <si>
    <t>La Entidad revisa el Modelo de requisitos y genera actualizaciones con el fin de mantener la autenticidad, fiabilidad, integridad y la accesibilidad a largo plazo de los documentos, el contexto de producción de estos y de los metadatos necesarios asociados a éstos, evalúa nuevas funcionalidades que surgen a través de la evolución de los flujos, procesos, procedimientos y requerimientos de innovación tecnológica.</t>
  </si>
  <si>
    <t>Sistema de Gestión de Documentos Electrónicos de Archivo</t>
  </si>
  <si>
    <t>La Entidad carece de un Sistema de Gestión de documentos electrónicos de archivo que refleje la implementación del modelo de requisitos.</t>
  </si>
  <si>
    <t>La Entidad se encuentra en proceso de implementación de un Sistema de Gestión de documentos electrónicos de archivo de acuerdo con el análisis organizacional, normativo, tecnológico y documental y el modelo de requisitos.</t>
  </si>
  <si>
    <t>La Entidad cuenta con un sistema de gestión de documentos electrónicos de archivo para la administración, trámite y preservación de sus expedientes y documentos electrónicos que responde a las necesidades de la Entidad y sus instrumentos archivísticos.</t>
  </si>
  <si>
    <t xml:space="preserve">La Entidad realiza seguimiento y control del funcionamiento del Sistema, recibe documentos de otros sistemas de información, canales virtuales y otros repositorios documentales internos de la entidad. </t>
  </si>
  <si>
    <t>La Entidad actualiza el Sistema de gestión de documentos electrónicos de archivo, se integra con otros sistemas de información externos a través de servicios de interoperabilidad e incorpora procesos de mejora continua con base a los indicadores obtenidos que permitan generar resultados con optimización de los recursos empleados.</t>
  </si>
  <si>
    <t>Digitalización</t>
  </si>
  <si>
    <t>La entidad no cuenta con procedimientos documentados para el desarrollo de actividades de digitalización.</t>
  </si>
  <si>
    <t>La Entidad cuenta con procedimientos básicos como alistamiento, escaneo y control de calidad, documentados para el desarrollo de actividades de digitalización.</t>
  </si>
  <si>
    <t>La Entidad cuenta con procedimientos básicos como alistamiento, escaneo y control de calidad, documentados según estándares técnicos, para el desarrollo de actividades de digitalización.</t>
  </si>
  <si>
    <t>La Entidad cuenta con procedimientos técnicos definidos para cada tipo de digitalización existente.</t>
  </si>
  <si>
    <t xml:space="preserve">La entidad adelanta mejora continua en los procedimientos técnicos establecidos, garantizando su actualización permanente. </t>
  </si>
  <si>
    <t>Esquema de Metadatos</t>
  </si>
  <si>
    <t>La Entidad no ha identificado metadatos dentro de los documentos electrónicos</t>
  </si>
  <si>
    <t>La Entidad cuenta con metadatos que no están normalizados.</t>
  </si>
  <si>
    <t xml:space="preserve">La Entidad ha normalizado los metadatos de contenido, estructura y contexto de documentos electrónicos. </t>
  </si>
  <si>
    <t>La Entidad ha establecido el esquema de metadatos para la gestión de documentos electrónicos.</t>
  </si>
  <si>
    <t>La Entidad mejora y actualiza el esquema de metadatos para la gestión de documentos electrónicos de acuerdo con las necesidades</t>
  </si>
  <si>
    <t>Sistema de Preservación Digital</t>
  </si>
  <si>
    <t>La Entidad carece de un repositorio digital, depósito digital o similar para organizar un archivo digital, y no se ha definido un modelo de requisitos de un Sistema de Preservación Digital</t>
  </si>
  <si>
    <t>La Entidad se encuentra en proceso de implementación de un repositorio digital, depósito digital o similar para organizar un archivo digital y recursos disponibles, y definición del modelo de requisitos de un Sistema de Preservación Digital</t>
  </si>
  <si>
    <t>La Entidad cuenta con un Sistema de Preservación Digital que responde a las necesidades de la Entidad, la estructura organizacional, el modelo de gestión documental, el modelo de requisitos y la capacidad financiera y tecnológica para su mantenimiento.</t>
  </si>
  <si>
    <t>La Entidad realiza seguimiento y control del Sistema de Preservación Digital y hace monitoreo del proceso de obsolescencia del sistema(s) de almacenamiento y de sus soportes.</t>
  </si>
  <si>
    <t>La Entidad frente al Sistema de Preservación Digital, …dispone de un plan integral preparado para mantener los archivos y los metadatos accesibles en los actuales soportes y dentro del Sistema de Preservación Digital</t>
  </si>
  <si>
    <t>Almacenamiento en la nube</t>
  </si>
  <si>
    <t>La entidad no hace uso de servicios de almacenamiento en la nube para el almacenamiento de documentos</t>
  </si>
  <si>
    <t>La entidad hace uso de servicios de almacenamiento en la nube, pero sin aplicar los lineamientos de gestión documental</t>
  </si>
  <si>
    <t>Para el almacenamiento de documentación en la nube se aplican lineamientos de gestión documental como clasificación, ordenación y descripción de documentos y expedientes.</t>
  </si>
  <si>
    <t>La entidad ha iniciado la integración de los documentos y expedientes electrónicos almacenados en la nube al SGDEA para garantizar la conformación del fondo documental</t>
  </si>
  <si>
    <t>Todos los documentos que fueron almacenados temporalmente en la nube han sido integrados al SGDEA, se ha dejado de almacenar en la nube los documentos de archivo de gestión y/o central.</t>
  </si>
  <si>
    <t>Repositorios digitales</t>
  </si>
  <si>
    <t>La entidad no cuenta con un repositorio digital oficial o medios de almacenamiento definidos</t>
  </si>
  <si>
    <t xml:space="preserve">La entidad cuenta con medios de almacenamiento definidos, tales como servidores, discos duros, cd, DVD, entre otros. </t>
  </si>
  <si>
    <t xml:space="preserve">La entidad cuenta con repositorios digitales que hacen parte de los sistemas de información institucionales y son usados para el almacenamiento de documentos en la etapa de gestión. </t>
  </si>
  <si>
    <t>La entidad cuenta con repositorios digitales que hacen parte de sistemas de información institucionales y se encuentran articulados con SGDEA.</t>
  </si>
  <si>
    <t>La entidad evalúa periódicamente la articulación de los repositorios digitales con el SGDEA, garantizando el funcionamiento de los actuales y promoviendo la integración con los nuevos repositorios.</t>
  </si>
  <si>
    <t>Articulación con Políticas de Seguridad de Información</t>
  </si>
  <si>
    <t>La entidad carece de una articulación entre áreas de sistemas y gestión documental, respecto a la seguridad de información contenida en documentos electrónicos de archivo.</t>
  </si>
  <si>
    <t>La entidad se encuentra integrando aspectos relacionados con la seguridad de información contenida en documentos electrónicos de archivo, dentro de las políticas del Sistema de Gestión Seguridad de Información.</t>
  </si>
  <si>
    <t>La entidad, integra aspectos de seguridad de información contenida en documentos electrónicos de archivo, dentro las políticas del Sistema de Gestión Seguridad de Información.</t>
  </si>
  <si>
    <t>La entidad realiza seguimiento y control a las acciones relacionadas con la seguridad de información para documentos electrónicos de archivo, validando lo estipulado en las políticas del Sistema de Gestión Seguridad de Información.</t>
  </si>
  <si>
    <t>La entidad realiza procesos de mejora continúa actualizando los aspectos que sean necesarios para la seguridad de información contenida en documentos electrónicos de archivo, dentro de las políticas del Sistema de Gestión de Seguridad de Información.</t>
  </si>
  <si>
    <t>Copia de seguridad archivo digital</t>
  </si>
  <si>
    <t>La Entidad no realiza copias de su archivo digital.</t>
  </si>
  <si>
    <t>La Entidad dispone de dos copias completas de su archivo digital que no están unidas en un mismo centro de datos.</t>
  </si>
  <si>
    <t>La Entidad cuenta con estrategias de migración para datos en soportes heterogéneos (discos ópticos, discos duros, etc.) y realiza migración del contenido a otro soporte dentro del sistema de almacenamiento.</t>
  </si>
  <si>
    <t>La Entidad realiza copia completa de su archivo digital en una localización geográfica distinta.</t>
  </si>
  <si>
    <t>La Entidad realiza copias de su archivo digital en localizaciones geográficas diferentes con el fin de mitigar los posibles riesgos de pérdida de información y documentar los protocolos necesarios para su administración, control y acceso requeridos.</t>
  </si>
  <si>
    <t>Político - legal</t>
  </si>
  <si>
    <t>La Entidad carece de normatividad y acuerdos asociados a los servicios de intercambio de documentos electrónicos</t>
  </si>
  <si>
    <t xml:space="preserve">La Entidad está en desarrollo de acuerdos para el intercambio de documentos electrónicos y la asociación de normatividad vigente </t>
  </si>
  <si>
    <t>La entidad cuenta con todos los acuerdos para el intercambio de documentos electrónicos con otras entidades y existe normatividad para todos los servicios de intercambio</t>
  </si>
  <si>
    <t>La Entidad realiza seguimiento y control de sus acuerdos de intercambio de documentos electrónicos, verifica que los acuerdos cumplan la normatividad vigente</t>
  </si>
  <si>
    <t xml:space="preserve">La Entidad actualiza los acuerdos de intercambio de documentos electrónicos con el fin de garantizar que responden a los cambios de normatividad </t>
  </si>
  <si>
    <t>Semántico</t>
  </si>
  <si>
    <t>La Entidad no aplica un lenguaje común de intercambio de información para la construcción de expedientes electrónicos</t>
  </si>
  <si>
    <t>La entidad se encuentra en proceso de aplicación de un lenguaje común de intercambio de información documentado para definir las estructuras de los expedientes electrónicos</t>
  </si>
  <si>
    <t>La entidad aplica un lenguaje común de intercambio y lo utiliza en todos los servicios de intercambio de información para la construcción de expedientes electrónicos, adicional cuenta con la documentación completa de los servicios de intercambio</t>
  </si>
  <si>
    <t>La Entidad realiza seguimiento y control de sus lenguajes de intercambio para la construcción de expedientes electrónicos</t>
  </si>
  <si>
    <t>La Entidad actualiza la aplicación de los lenguajes comunes de intercambio de acuerdo con las necesidades propias de la Entidad y a los requerimientos de los documentos electrónicos a través del tiempo con el fin de garantizar su vigencia.</t>
  </si>
  <si>
    <t>Técnico</t>
  </si>
  <si>
    <t>La Entidad carece de infraestructura tecnológica para intercambiar información</t>
  </si>
  <si>
    <t>La Entidad se encuentra en proceso de implementación de la infraestructura tecnológica para el intercambio de información</t>
  </si>
  <si>
    <t>La arquitectura de la infraestructura tecnológica de la entidad se adapta a las necesidades específicas de intercambio de información y esta arquitectura está documentada y actualizada en un documento.</t>
  </si>
  <si>
    <t>La Entidad realiza seguimiento y control a la infraestructura tecnológica para el intercambio de información a través de la revisión de la documentación asociada y al cumplimiento de los servicios de intercambio</t>
  </si>
  <si>
    <t>La Entidad realiza procesos de mejora continua a través de la actualización de la infraestructura tecnológica en concordancia con los requisitos de los servicios de intercambio de información</t>
  </si>
  <si>
    <t>Programa de Gestión del Conocimiento</t>
  </si>
  <si>
    <r>
      <t>La entidad carece</t>
    </r>
    <r>
      <rPr>
        <sz val="10"/>
        <color theme="1"/>
        <rFont val="Arial"/>
        <family val="2"/>
      </rPr>
      <t>4 Centidad carece s instrumentos</t>
    </r>
    <r>
      <rPr>
        <sz val="10"/>
        <color rgb="FF000000"/>
        <rFont val="Arial"/>
        <family val="2"/>
      </rPr>
      <t xml:space="preserve"> de un programa de gestión del conocimiento.</t>
    </r>
  </si>
  <si>
    <t>La entidad está desarrollando el Programa de Gestión del Conocimiento en articulación con la información disponible en el archivo.</t>
  </si>
  <si>
    <t>La entidad implementa el Programa de Gestión del Conocimiento teniendo cuenta las estrategias de producción, apropiación y circulación del conocimiento con base en los documentos y la información contenida en los archivos.</t>
  </si>
  <si>
    <t>La entidad realiza seguimiento y control a su Programa de Gestión del Conocimiento a través de los procesos de auditoría para la identificación, capitalización, aprovechamiento de la información y documentación en todos los ámbitos de su proceso evolutivo.</t>
  </si>
  <si>
    <t>La entidad realiza procesos de mejora continua en su Programa de Gestión del Conocimiento orientado a la sistematización de la información, de su patrimonio documental y de su memoria institucional para su propio uso y el de la comunidad generando crecimiento y valor.</t>
  </si>
  <si>
    <t>Memoria Institucional</t>
  </si>
  <si>
    <t>La entidad carece de la memoria institucional.</t>
  </si>
  <si>
    <t>La entidad está recopilando información para construir la memoria institucional con los documentos que posee el archivo, las experiencias del personal y conocimientos acumulados en el tiempo.</t>
  </si>
  <si>
    <t>La entidad elabora la memoria institucional con datos la estructura orgánica de la entidad, localización física, responsables, organización y servicios en las diferentes etapas del ciclo vital de los documentos.</t>
  </si>
  <si>
    <t>La entidad realiza seguimiento y control de la memoria institucional, a partir de los procesos de auditoría, con el fin de fortalecer la información del contexto y contenido de los archivos.</t>
  </si>
  <si>
    <t>La entidad realiza procesos de mejora continua para la actualización de la memoria institucional que contribuyan a la generación de nuevo conocimiento en la entidad.</t>
  </si>
  <si>
    <t>Archivos Históricos</t>
  </si>
  <si>
    <t>La entidad carece de la identificación de documentos con carácter histórico.</t>
  </si>
  <si>
    <t>La entidad está desarrollando acciones para identificar documentos de carácter histórico a partir de los instrumentos archivísticos.</t>
  </si>
  <si>
    <t>La entidad realiza la identificación de documentos de carácter histórico para promover y lograr la apropiación y aprovechamiento de la información con fines culturales.</t>
  </si>
  <si>
    <t>La entidad realiza seguimiento y control a las acciones de identificación, conservación y promoción de la documentación con significación histórica.</t>
  </si>
  <si>
    <t>La entidad realiza procesos de mejora continua a los documentos identificados de carácter histórico con el fin de desarrollar acciones que conlleven a la declaratoria de Bien de Interés Cultural de Carácter documental.</t>
  </si>
  <si>
    <t>Redes culturales</t>
  </si>
  <si>
    <t>La entidad carece de participación en redes culturales.</t>
  </si>
  <si>
    <t>La entidad está consolidando estrategias que le permitan tener disponibilidad la información contenida en sus archivos para fomentar el desarrollo de los procesos culturales.</t>
  </si>
  <si>
    <t>La entidad implementa redes de servicios culturales teniendo en cuenta el principio de cooperación interinstitucional entre las diferentes instancias y espacios de concertación que integran el Sistema Nacional de Cultura.</t>
  </si>
  <si>
    <t>La entidad realiza seguimiento y control a las actividades desarrolladas en el marco de las redes culturales que fortalezcan las tareas conjuntas y espacios de concertación interinstitucional e intersectorial tendientes al fomento de la diversidad cultural, la promoción y la defensa de los derechos culturales.</t>
  </si>
  <si>
    <t>La entidad efectúa procesos de mejora continua a las actividades que se realizan en el marco de las redes culturales que permitan ampliar horizontes para generar aportes significativos en el desarrollo y fomento de los procesos culturales.</t>
  </si>
  <si>
    <t>Rendición de cuentas</t>
  </si>
  <si>
    <t>La entidad carece de mecanismos de rendición de cuentas.</t>
  </si>
  <si>
    <r>
      <t>La entidad desarrolla mecanismos para realizar</t>
    </r>
    <r>
      <rPr>
        <sz val="10"/>
        <color rgb="FFFF0000"/>
        <rFont val="Arial"/>
        <family val="2"/>
      </rPr>
      <t xml:space="preserve"> </t>
    </r>
    <r>
      <rPr>
        <sz val="10"/>
        <color rgb="FF000000"/>
        <rFont val="Arial"/>
        <family val="2"/>
      </rPr>
      <t>rendición de cuentas que permiten informar y explicar a la ciudadanía los avances y los resultados de su gestión.</t>
    </r>
  </si>
  <si>
    <t>La entidad implementa mecanismos que dan cuenta del cumplimiento en gestión documental y administración de archivos haciendo uso de los medios institucionales de comunicación establecidos para tal fin.</t>
  </si>
  <si>
    <t>La entidad realiza seguimiento y control a los mecanismos de rendición de cuentas para dar respuesta a las inquietudes de la ciudadanía.</t>
  </si>
  <si>
    <t>La entidad realiza procesos de mejora continua a los mecanismos de rendición de cuentas para fortalecer los medios que permitan hacer más fluida la interacción con la comunidad</t>
  </si>
  <si>
    <t>Mecanismos de Difusión</t>
  </si>
  <si>
    <t>La entidad carece de mecanismos para la difusión de información contenida en sus documentos de archivo.</t>
  </si>
  <si>
    <t>La entidad está desarrollando mecanismos de difusión de información a través de la promoción de productos y servicios que dispone el archivo.</t>
  </si>
  <si>
    <t>La entidad implementa mecanismos para divulgar los asuntos y temáticas contenidos en sus documentos y archivos en aras de persuadir a los usuarios y a la comunidad a hacer uso de ello.</t>
  </si>
  <si>
    <t>La entidad realiza seguimiento y control a los mecanismos de difusión de la información contenida en sus documentos de archivo orientados a visibilizar su memoria institucional.</t>
  </si>
  <si>
    <t>La entidad realiza procesos de mejora continua a los mecanismos de difusión que conlleven al conocimiento y reconocimiento del patrimonio documental en los diferentes niveles local, nacional, regional e internacional, como bienes de interés cultural, memoria del país y del mundo.</t>
  </si>
  <si>
    <t>Acceso y Consulta de la Información</t>
  </si>
  <si>
    <t>La entidad carece de estrategias de acceso y consulta a la información contenida en sus documentos de archivo.</t>
  </si>
  <si>
    <t>La entidad está desarrollando estrategias de acceso y consulta de la información contenida respetando la protección de los datos personales, derecho a la intimidad, así como las restricciones por razones de conservación de los documentos.</t>
  </si>
  <si>
    <t>La entidad implementa estrategias de acceso y consulta de la información contenida en sus documentos de archivo por medio de los diferentes instrumentos archivísticos y de acceso.</t>
  </si>
  <si>
    <t>La entidad realiza seguimiento y control a las estrategias de acceso y consulta de la información contenida en sus documentos de archivo de tal forma que se logre la optimización de sus canales de atención.</t>
  </si>
  <si>
    <t>La entidad realiza procesos de mejora continua a las estrategias de acceso y consulta de la información contenida en sus documentos de archivo orientadas a la actualización de los instrumentos y a los procesos de innovación que faciliten el acercamiento con el usuario.</t>
  </si>
  <si>
    <t>Plan Institucional de Gestión Ambiental</t>
  </si>
  <si>
    <t>La entidad carece de Plan Institucional de Gestión Ambiental.</t>
  </si>
  <si>
    <t>La entidad está desarrollando estrategias para incorporar lineamientos de la gestión ambiental en articulación con la gestión documental y en la administración de archivos que generan una cultura ambiental.</t>
  </si>
  <si>
    <t>La entidad implementa estrategias para generar una cultura ambiental a través de procedimientos y medidas relacionadas con el medio ambiente en los diferentes procesos y actividades de la gestión documental y la administración de archivos.</t>
  </si>
  <si>
    <t>La entidad realiza seguimiento y control a las estrategias que buscan generar la construcción una cultura ambiental, a través de los procesos de auditoría, que fortalezcan la importancia de la protección del entorno y la naturaleza en los procesos de la gestión documental en la entidad.</t>
  </si>
  <si>
    <t>La entidad realiza procesos de mejora continua a las estrategias que generan una cultura en favor de la conservación y preservación del medio ambiente en su relación con la gestión documental.</t>
  </si>
  <si>
    <t>NIVELES DE MADUREZ MGDA</t>
  </si>
  <si>
    <t>SIGNIFICADO</t>
  </si>
  <si>
    <t>DEFINICIÓN</t>
  </si>
  <si>
    <t>PONDERACIÓN ASIGNADA</t>
  </si>
  <si>
    <t>Inicial</t>
  </si>
  <si>
    <t>Entidad carece del producto</t>
  </si>
  <si>
    <t>Básico</t>
  </si>
  <si>
    <t>La entidad está desarrollando el producto teniendo cuenta las necesidades  de orden administrativo, legal, funcional y tecnológico</t>
  </si>
  <si>
    <t>&lt;= 65</t>
  </si>
  <si>
    <t>Intermedio</t>
  </si>
  <si>
    <t>La entidad implementa el producto teniendo cuenta las necesidades de orden  administrativo, legal, funcional y tecnológico</t>
  </si>
  <si>
    <t>&gt;=66 y &lt;=79</t>
  </si>
  <si>
    <t>Avanzado 1</t>
  </si>
  <si>
    <t>La evidencia observada cumple a cabalidad con el ítem, evaluado, es decir que el desarrollo de las actividades programadas se ejecuta conforme a lo planeado, con la debida oportunidad, efectividad y cuenta con las evidencias documentales que lo soportan</t>
  </si>
  <si>
    <t>&gt;=80 y &lt;=94</t>
  </si>
  <si>
    <t>Avanzado 2</t>
  </si>
  <si>
    <t>La entidad realiza procesos de mejora continua a los productos teniendo en 
cuenta las necesidades e orden administrativo, legal, funcional y tecnológico</t>
  </si>
  <si>
    <t>&gt;=95 y &lt;=100</t>
  </si>
  <si>
    <t>La entidad está desarrollando el producto teniendo cuenta las necesidades 
de orden administrativo, legal, funcional y tecnológico</t>
  </si>
  <si>
    <t>AUTODIAGNÓSTICO POLÍTICA DE GESTIÓN DOCUMENTAL</t>
  </si>
  <si>
    <t>ENTIDAD</t>
  </si>
  <si>
    <t>CALIFICACIÓN TOTAL</t>
  </si>
  <si>
    <t>NIVEL DE MADUREZ</t>
  </si>
  <si>
    <t>JUSTIFICACIÓN</t>
  </si>
  <si>
    <t>Ministerio de Justica y del Derecho</t>
  </si>
  <si>
    <t>COMPONENTES</t>
  </si>
  <si>
    <t>CALIFICACIÓN</t>
  </si>
  <si>
    <t>Peso</t>
  </si>
  <si>
    <t>CATEGORÍAS</t>
  </si>
  <si>
    <t>SUBCOMPONENTE</t>
  </si>
  <si>
    <t>ACTIVIDADES DE GESTIÓN</t>
  </si>
  <si>
    <t>NIVEL</t>
  </si>
  <si>
    <t>CALIFICACIÓN PROMEDIO</t>
  </si>
  <si>
    <t>OBSERVACIONES</t>
  </si>
  <si>
    <t>RESPONSABLE</t>
  </si>
  <si>
    <t>DESCRIPCIÓN ARGUMENTADA</t>
  </si>
  <si>
    <t>EVIDENCIA</t>
  </si>
  <si>
    <t>OBSERVACIONES ANDREA</t>
  </si>
  <si>
    <t xml:space="preserve">Gestión Documental </t>
  </si>
  <si>
    <t>ESTRATÉGICO</t>
  </si>
  <si>
    <t>La Entidad cuenta con una Política de Gestión Documental</t>
  </si>
  <si>
    <t>Planeación de la funcion archivística</t>
  </si>
  <si>
    <t>Se mantiene en el mismo nivel</t>
  </si>
  <si>
    <t>Rodrigo Delgado</t>
  </si>
  <si>
    <t>La información correspondiente será reportada durante el segundo semestre de la vigencia, en razón de que el Informe de Diagnóstico Integral se encuentra en proceso de elaboración y consolidación. En consecuencia, se mantendrá la misma calificación hasta tanto se cuente con el informe definitivo y se actualice la información correspondiente.</t>
  </si>
  <si>
    <t>N/A</t>
  </si>
  <si>
    <t>OK</t>
  </si>
  <si>
    <t>Elaboración y utilización del Diagnóstico Integral de Archivos</t>
  </si>
  <si>
    <t>Omaira Huertas
William Forero</t>
  </si>
  <si>
    <t>La Política de Gestión Documental Física y Electrónica del Ministerio de Justicia y del Derecho fue presentada y aprobada mediante Acta No. 7 del Comité Institucional de Gestión y Desempeño (CIGD), el 27 de septiembre de 2024, mediante la cual se aprueba y actualiza dicha política, procediéndose a su publicación en la página web de la entidad, en la sección de transparencia.
En este sentido, la Política de Gestión Documental constituye un instrumento de apoyo para la implementación eficiente de los instrumentos archivísticos establecidos en el Decreto 1080 de 2015, artículo 2.8.2.5.8.
La Política de Gestión Documental del Ministerio de Justicia y del Derecho se encuentra alineada con el Programa de Gestión Documental (PGD) y el Plan Institucional de Archivos (PINAR); por lo tanto, durante el primer semestre, su implementación se ve reflejada en los informes trimestrales del PGD y del PINAR.
Adicionalmente, como parte de los instrumentos archivísticos y estratégicos que posibilitan la implementación de la Política de Gestión Documental, en cuanto a los soportes electrónicos, es pertinente tener en cuenta el Modelo de Requisitos y el Sistema Integrado de Conservación (Plan de Preservación Documental), de cara a la gestión documental electrónica, para lo cual se evidencian los informes de implementación respectivos.</t>
  </si>
  <si>
    <t xml:space="preserve">20260330-Informe implementación-PGD-I-Trimestre
20260630_Informe implementación-PGD-II-Trimestre
2026_Matriz Seguimiento_Proyecto Inversion_PINAR_1 y 2 trimestre
20260630_Matriz Seguimiento_PINAR_ll_TRI
20260330_Inf_Tr_MOREQ
20260330_Inf_Impl_T1_SIC
20260630_Inf_Impl_T2_SIC
</t>
  </si>
  <si>
    <t>Validar con Yineth si se sube a 100 dado que se están ejecutando los programas</t>
  </si>
  <si>
    <t>Frente al proceso de la planeación de la función archivística, elaboración  y aprobación en instancias del  Comité Institucional de Desarrollo Administrativo, del Plan institucional de archivos - PINAR e inclusión de actividades de gestión documental en planeación de la entidad.</t>
  </si>
  <si>
    <t>Omaira Huertas</t>
  </si>
  <si>
    <t>Durante la vigencia 2024, el Programa de Gestión Documental fue actualizado y presentado para aprobación ante el Comité Institucional de Gestión y Desempeño, en sesión programada para el mes de agosto de 2024.
Para el primer semestre del 2026, se implementó el PGD conforme a las actividades establecidas a corto plazo, generando dos (2) informes trimestrales, los cuales se encuentran publicados en la página web de la entidad, en la sección de datos abiertos</t>
  </si>
  <si>
    <t>20260330-Informe implementación-PGD-I-Trimestre
20260630_Informe implementación-PGD-II-Trimestre</t>
  </si>
  <si>
    <t>Durante el primer semestre de 2026, se actualizó el Plan Institucional de Archivos – PINAR, el cual fue aprobado por el Comité Institucional de Gestión y Desempeño (CIGD) y publicado en el mes de enero de la misma vigencia.
Para el primer semestre de 2026, se implementó el PINAR conforme a las actividades establecidas, realizando el seguimiento trimestral a través de la matriz de seguimiento correspondiente</t>
  </si>
  <si>
    <t>01_20260630_Matriz Seguimiento_PINAR_ll_TRI
2026_Matriz Seguimiento_Proyecto Inversion_PINAR_1 y 2 trimestre</t>
  </si>
  <si>
    <t>Xiomara Cabrera</t>
  </si>
  <si>
    <t>El 28 de junio de 2024 se aprobó por el Comité Institucional de Gestión y Desempeño  el Sistema Integrado de Conservación  2024-2029 V2, el cual ha sido implementado y las actividades se pueden identificar en los informes trimestrales I (marzo) y II (junio) del año 2026</t>
  </si>
  <si>
    <t>20260330_Inf_Impl_T1_SIC
20260630_Inf_Impl_T2_SIC</t>
  </si>
  <si>
    <t>Brayan, rodrigo, Andrea Castro</t>
  </si>
  <si>
    <t>Para dar a conocer los procesos y procedimientos de la producción documental, se realizan capacitaciones y asistencias técnicas en materia archivística, así como se han desarrollado actividades para realizar actualización de algunos procedimientos, instructivos y formatos en el SIG</t>
  </si>
  <si>
    <t>2026_Relación Asistencias Técnicas
2026_Matriz-Segui_Ene_Abri
Las evidencias que hacen referencia al SIG se ubican en lo reportado para PINAR en la ruta deL share Point  3. GESTIÓN DE CALIDAD -&gt; 4.Planes -&gt; 4.PINAR -&gt; 2026_PINAR -&gt; 2_Actualizar instrumentos archivísticos -&gt; I y II trimestre el ítem 2,6 -&gt; 2.6. Elaborar y/o actualizar documentos del Sistema Integrado de Gestiòn del Grupo de Gestión Documental.</t>
  </si>
  <si>
    <t>Yineth Gonzalez</t>
  </si>
  <si>
    <t>Se realiza el seguimiento y control cuatrimestral a la matriz de riesgos de gestión documental.</t>
  </si>
  <si>
    <t>Gestión
Integridad Publica</t>
  </si>
  <si>
    <t>Planeación estratégica</t>
  </si>
  <si>
    <t>Se realizó el reporte trimestral de los Planes de Mejoramiento por Procesos (PMP) y de Calidad (PMC), con corte al 31 de marzo y 30 de junio de 2026.</t>
  </si>
  <si>
    <t>202603_Trimestre-I
202606_ Trim ll</t>
  </si>
  <si>
    <t>Falta descripción y soporte Yineth</t>
  </si>
  <si>
    <t>Control, evaluación y seguimiento</t>
  </si>
  <si>
    <t xml:space="preserve">La entidad realiza procesos de mejora continua a los planes y proyectos establecidos en el PINAR mediantes el seguimiento al cumpliemiento mediante la matriz de seguimiento trimestral. </t>
  </si>
  <si>
    <t>Share point - Gestión de calidad - planes - 2026_PINAR</t>
  </si>
  <si>
    <t>Omaira Huertas/pendiente definir responsable del programa</t>
  </si>
  <si>
    <t>El Programa de Auditoría y Control en Gestión Documental, durante el primer semestre, se implementó a través del seguimiento a los avances y la ejecución de los planes, programas y proyectos del proceso de gestión documental, establecidos en el PINAR, el PGD y el SIC</t>
  </si>
  <si>
    <t>20260330-Informe implementación-PGD-I-Trimestre
20260630_Informe implementación-PGD-II-Trimestre
2026_Matriz Seguimiento_Proyecto Inversion_PINAR_1 y 2 trimestre
20260330_Informe_I_Trimestre_SIC
20260630_Informe_II_Trimestre_SIC</t>
  </si>
  <si>
    <t>Validar, si estamos actualizando el programa se deja con 100 como ha venido por el hecho de extistir?</t>
  </si>
  <si>
    <t>ADMINISTRACIÓN DE ARCHIVOS</t>
  </si>
  <si>
    <t>Administración</t>
  </si>
  <si>
    <t>Planeación de la Administración de archivos</t>
  </si>
  <si>
    <t>Omaira Huertas Jorge Quiroga</t>
  </si>
  <si>
    <t>El Grupo de Gestión Documental elaboró, durante el primer semestre, ejecutó el Cronograma de Transferencias Documentales Primarias para la vigencia 2026.
Para el primer semestre, se ejecutó un total de veintitrés (7) transferencias documentales primarias, correspondientes a los periodos 1 y 2, como resultado de la intervención adelantada por las áreas productoras sobre los archivos pertenecientes a sus fondos acumulados. Estas transferencias representan un volumen aproximado de 15,75 metros lineales, equivalentes a ochocientas veintinueve (63) cajas tipo X-200.</t>
  </si>
  <si>
    <t>20260630_Matriz Transferencias Primarias 2026</t>
  </si>
  <si>
    <t>Omaira Validar "equivalentes a ochocientas veintinueve (63) cajas tipo X-200."
Jorge Quroga "Falta incluir información y soporte</t>
  </si>
  <si>
    <t>Recursos físicos</t>
  </si>
  <si>
    <t>Se avanza al siguiente nivel</t>
  </si>
  <si>
    <t>La entidad realiza seguimiento y control, mediante la elaboración del informe de condiciones de la infraestructura de los espacios de almacenamiento de archivo y su respectiva socialización y los correos de solicitud al Grupo de Gestión Administrativa para realizar las mejoras en los espacios de almacenamiento de archivo.</t>
  </si>
  <si>
    <t>20260128_Informe de estado de las condiciones físicas de los espacios de almacenamiento de archivo. 
20260324_Correo de solicitud arreglo cubierta AC
20260527_Correo electrónico solicitud arreglos goteras AC</t>
  </si>
  <si>
    <t>Validar si es viable subir de nivel dado que se están acciones para mejorar las instalaciones de AC y en el Archivo de Gestión</t>
  </si>
  <si>
    <t>Talento humano</t>
  </si>
  <si>
    <t>Katherine - contractual</t>
  </si>
  <si>
    <t>El Grupo de Gestión Documental, realiza continuo seguimiento y control al desarrollo de las actividades relacionadas con la función archivística a través de las evaluaciones de desempeño de los funcionarios y validación de los informes contractuales de los contratistas.</t>
  </si>
  <si>
    <t>Se evidencia en las evaluaciones de desempeño de los funcionarios e informes contractuales mensuales de los contratistas de prestación de servicios</t>
  </si>
  <si>
    <t>Se ajustó por que acá habla del personal del Grupo de GEstión Documental y no de capacitación a la organización</t>
  </si>
  <si>
    <t>Andres Bustos</t>
  </si>
  <si>
    <t>Durante el primer semestre de 2026, el Grupo de Gestión Documental realizó seguimiento y control al Plan Institucional de Capacitación (PIC) mediante la actualización de la matriz de necesidades y capacitaciones, verificando el cronograma, las fechas de ejecución, los responsables, la población objetivo, el número de participantes y el estado de cada actividad. Entre el 28 de enero y el 30 de junio de 2026 se ejecutaron veinticuatro (24) jornadas de capacitación, ocho (8) durante el primer trimestre y dieciséis (16) durante el segundo trimestre, con un total acumulado de 1.381 registros de asistencia. Las actividades abordaron contenidos relacionados con el SGDEA, el Programa de Gestión Documental, el Sistema Integrado de Conservación, los instrumentos archivísticos y las transferencias documentales. Su difusión y ejecución se evidencian mediante las invitaciones remitidas por correo electrónico, los listados de asistencia, las encuestas, sus resultados y los registros fotográficos de las actividades presenciales.</t>
  </si>
  <si>
    <t>20260714_Matriz_De_Necesidades_Capacitaciones_GGD</t>
  </si>
  <si>
    <t>Gestión en seguridad y salud ocupacional</t>
  </si>
  <si>
    <t>Gestión humana</t>
  </si>
  <si>
    <t xml:space="preserve">Desde el Grupo de Gestión Humana, a través de seguridad y salud en el trabajo realizan seguimiento a los funcionarios evaluando los puestos de trabajo, y cuando es requerido realizan también seguimiento a los Contratistas </t>
  </si>
  <si>
    <t>PROCESOS DE LA GESTION DOCUMENTAL</t>
  </si>
  <si>
    <t>Planeación (Técnica)</t>
  </si>
  <si>
    <t>Andrea Castro</t>
  </si>
  <si>
    <t xml:space="preserve">Se mantiene el nivel dado que constantemente se trabaja en la actualización de los procedimientos, teniendo en cuenta lo tratado con los enlaces documentaes, así mismo en el semestre se revisó los procedimientos, instructivos y formatos asociados a la correspondencia y se revisó el procedimiento de reconstrucción de expedientes. </t>
  </si>
  <si>
    <t>documentos del SIG, lineamientos asistencias técnicas</t>
  </si>
  <si>
    <t>Existe el programa específico, no obstante durante el período objeto de seguimiento no se reportaron avances, toda vez que el Programa Específico se encuentra en proceso de actualización.</t>
  </si>
  <si>
    <t xml:space="preserve">Los CCD se encuentran asociados a las TRD, por lo que actualmente se está trabajando la convalidación de la nueva versión de TRD junto con su respectiva CCD. </t>
  </si>
  <si>
    <t xml:space="preserve">
20260317_Acta No. 4 mesa trabajo TRDMINJUSTICIA
20260410_MJD-OFI26-0016577 Solicitud prórroga ajustes TRD
20260416_respuesta del AGN prorroga
20260528_MJD-OFI26-0025697 Remisión de ajustes TRD
20260604_Acuse recibo ajustes Tablas de Retención Documental
</t>
  </si>
  <si>
    <t xml:space="preserve">•	En virtud de la mesa de trabajo realizada con el Archivo General de la Nación (AGN) el pasado 17 de febrero del 2026, se levanta el acta No. 4, para la revisión de los ajustes de las Tablas de Retención Documental del Ministerio de Justicia y del Derecho, se nos solicita en un término de 30 días dar respuesta a los ajustes detallados en acta.  
•	Mediante el oficio MJD-OFI26-0016577-GGD-40000 del 10 de abril de 2026, se solicitó al Archivo General de la Nación una prórroga de treinta (30) días hábiles para la entrega de los ajustes requeridos a las Tablas de Retención Documental.
•	A través del radicado AGN-2-2026-04353 del 16 de abril de 2026, el Archivo General de la Nación aceptó la ampliación del plazo para la entrega de los ajustes hasta el miércoles 28 de mayo de 2026.
•	Mediante el oficio MJD-OFI26-0025697-GGD-40000 del 28 de mayo de 2026, se remitieron al Archivo General de la Nación los ajustes requeridos, dando respuesta a las observaciones consignadas en el Acta N.° 4 y solicitando la convalidación de la Tabla de Retención Documental del Ministerio de Justicia y del Derecho.
•	A través del radicado AGN-2-2026-06932 del 4 de junio de 2026, el Archivo General de la Nación notificó la recepción y revisión de los ajustes entregados el 28 de mayo. Asimismo, informó que se agendará una mesa de trabajo virtual por Teams para el próximo 14 de julio de 2026 con la profesional Deysy Celis Fraija.
</t>
  </si>
  <si>
    <t>Durante el primer semestre, se realizaron ajustes por parte del contratista en la documentación de la serie Certificados de Carencia, y se inicio la organización de documentación del fondo rotatorio el cual está pensado ser transferido una vez culmine su organización</t>
  </si>
  <si>
    <t>Producción</t>
  </si>
  <si>
    <t>William Forero</t>
  </si>
  <si>
    <t>Dentro de una dinámica transversal respecto a la producción documental, es importante tener en cuenta que en lo que respecta a medios y técnicas de reproducción la dependencia encargada de este producto es la Oficina de Prensa y Comunicaciones, a través del Manual de Identidad Visual, por medio del cual se dan indicaciones en lo relativo al estilo que deben tener las comunicaciones oficiales, y en general los documentos generados en la entidad.</t>
  </si>
  <si>
    <t>20240611_ManuIVisual_MJD</t>
  </si>
  <si>
    <t>En cuanto al programa de reprografía, se indica que el mismo se debe precisar a través del Programa de Reprografía (elaborado en abril del 2024) con cronograma 2024 – 2027. En el primer semestre de 2026, este se ha venido implementando con respecto al cronograma, en cuanto a capacitaciones. En el diagnóstico integral de archivo que se realiza actualmente, se han identificado muy pocas dependencias que genera proceso de digitalización, en este sentido, no se ha recibido solicitud de asistencia técnica al respecto. Actualmente el Programa de Reprografía se encuentra en proceso de actualización, para lo cual se deja un borrador de esta nueva versión.</t>
  </si>
  <si>
    <t xml:space="preserve">20240401_ProgramReprog
20260528_Pres_Cap_Lin_DocElec
20260616_ProgramReprogBorrad
20260619_AgendaReuPrograEsp
</t>
  </si>
  <si>
    <t>Gestión y trámite</t>
  </si>
  <si>
    <t>Disminuye de nivel</t>
  </si>
  <si>
    <t>William Forero 
Luisa Bonilla</t>
  </si>
  <si>
    <t>El último informe del MODELO DE REQUISITOS PARA LA IMPLEMENTACIÓN DE UN SISTEMA DE GESTIÓN DE DOCUMENTOS ELECTRÓNICOS DE ARCHIVO MOREQ, se reportó en el primer trimestre de 2026, para lo cual el registro de avance sigue igual (74,7%), considerando que en este primer semestre se mantuvieron iguales las funcionalidades del SGDEA (EPX) en lo que respeta a la gestión de comunicaciones oficiales. Actualmente, en el marco de un nuevo contrato con la empresa proveedora Evolution EPX, nos encontramos en proceso de prueba, para una nueva versión del aplicativo, a partir de lo cual se podrían generar nuevos avances frente a la gestión de comunicaciones oficiales.</t>
  </si>
  <si>
    <t xml:space="preserve">
20260330_Inf_Tr_MOREQ
20260331_Inf_Impl_SGDEA</t>
  </si>
  <si>
    <t>Organización</t>
  </si>
  <si>
    <t>Descripción Documental</t>
  </si>
  <si>
    <t>Andrea castro y Yineth Gonzalez</t>
  </si>
  <si>
    <t>ISAD-G inventarios y esquema de metadatos, validar con Yineth si lo dejamos así</t>
  </si>
  <si>
    <t>Transferencias</t>
  </si>
  <si>
    <t>Maritza Gonzalez</t>
  </si>
  <si>
    <t xml:space="preserve">En cumplimiento del memorando MJD-MEM26-0002905-GGD-40000, durante el primer semestre de la vigencia 2026 se desarrollaron las actividades correspondientes al proceso de transferencias documentales primarias, de conformidad con los lineamientos establecidos para la gestión archivística institucional. Estas acciones tuvieron como propósito garantizar la adecuada organización, conservación y disposición de los documentos producidos por las diferentes dependencias de la entidad.
Como soporte de las actividades ejecutadas, se adjuntan las evidencias correspondientes, entre las cuales se encuentran: las actas de transferencia documental debidamente suscritas, las cuales dan cuenta de las transferencias efectivamente realizadas por las siguientes  dependencias que contaban con documentación física susceptible de ser transferida.
1. Oficina de Control Interno 27/05/2025
1. Grupo de Gestión Humana 01/06/2026
1. Grupo Política Penitenciaria y Carcelaria 2/06/2026
1. Grupo de Apoyo de la secretaría Técnica del Consejo Nacional de Estupefacientes - CNE 16/06/2026 
1. Grupo de Extinción de Dominio 24/06/2026
1. Dirección de Métodos Alternativos y de Solución de Conflictos 25/06/2026
1. Grupo de Actuaciones Administrativas 26/06/2026                                                                                                                                                                                                                                                                            De igual manera, se anexan las solicitudes de prórroga presentadas por las dependencias,mediante las cuales se autorizó la ampliación de los plazos establecidos para la entrega de la documentación.                           2.Dirección Jurídica                                                                                                                                                                                                                                                                                                           2.Grupo de Gestión Administrativa                                                                                                                                                                                                                                                                                                           2.Grupo de Gestión Humana                                                                                                                                                                                                                                                                                              2.Oficina de Control Interno                                                                                                                                                                                                                                                                                                            Asimismo, se incluyen los memorandos remitidos por algunas áreas, a través de los cuales se informa formalmente la inexistencia de documentación susceptible de transferencia durante el periodo evaluado.
Las evidencias aportadas permiten demostrar el avance y cumplimiento de las actividades programadas en el marco del Modelo de Gestión Documental y Administración de Archivos (MDGA), así como el seguimiento efectuado a las dependencias, incluso en aquellos casos en los que no se generó documentación transferible durante el periodo objeto de reporte.
En este sentido, la información recopilada refleja un proceso transparente, organizado y alineado con la normatividad vigente en materia de gestión documental, evidenciando tanto la ejecución de las transferencias documentales como la verificación del estado de la documentación en cada dependencia. Lo anterior contribuye al fortalecimiento del control archivístico institucional, la trazabilidad de la información y el cumplimiento de los lineamientos establecidos para la administración de archivos.
</t>
  </si>
  <si>
    <t>1. Actas de transferencias documentales 7                                                                                                                                                         2. Solicitudes de prórrogas y sus respuestas 4                                                                                                                                              3. Memorandos 23</t>
  </si>
  <si>
    <t>Disposición de documentos</t>
  </si>
  <si>
    <t>Durante el período objeto de seguimiento no se realizó proceso de eliminación, no obstante se inició con la identificación de documentación suceptible de eliminación, se esta trabajando en el levantamiento de información para el proceso de eliminación.</t>
  </si>
  <si>
    <t>Preservación a largo plazo</t>
  </si>
  <si>
    <t>La entidad implementa y realiza seguimiento al Sistema Integrado de Conservación a través de la consolidación de la información referente al desarrollo de cada uno de los programas del plan de conservación en el documento informe de implementación trimestral del Sistema Integrado de Conservación.</t>
  </si>
  <si>
    <t>20260331_Informe de implementación_1T_SIC
20260630_Informe de implementación_2T_SIC</t>
  </si>
  <si>
    <t>Plan de Preservación Digital</t>
  </si>
  <si>
    <t xml:space="preserve">Se han generado reportes trimestrales del Sistema Integrado de Conservación SIC incluyendo la implementación del Plan de Preservación, para lo cual se han generado varias acciones; identificación de formatos y soportes bajo el diagnóstico integral, asistencias técnicas específicas respecto al uso y conversión de formatos de preservación, uso de metadatos que permitan la preservación y capacitaciones dirigidas a toda la entidad.
No obstante, respecto al Plan de Preservación, se recomienda adelantar su actualización, considerando que algunos aspectos relacionados con la implementación del Sistema de Gestión de Documentos Electrónicos de Archivo y la adopción de las Tablas de Retención Documental han generado retrasos en el desarrollo de varias de las actividades contempladas inicialmente. Esta revisión permitirá ajustar tiempos, prioridades y acciones, garantizando una planeación más acorde con el estado actual de avance institucional.
</t>
  </si>
  <si>
    <t xml:space="preserve">20260330_Inf_Impl_T1_SIC
20260424_PresPlan_Preservacion
20260507_ID 690_SUIN_AT
20260630_Inf_Impl_T2_SIC
20260710_ResumDiagPreserva (Pág 18)
</t>
  </si>
  <si>
    <t>Valoración</t>
  </si>
  <si>
    <t>Elizabeth Duarte</t>
  </si>
  <si>
    <t>Para la vigencia 2026 se realizó la actualización del normograma en el primer semestre del año</t>
  </si>
  <si>
    <t>TECNOLÓGICO</t>
  </si>
  <si>
    <t>Articulación de la gestión de documentos electrónicos</t>
  </si>
  <si>
    <t>Gestión de documentos electrónicos en los procesos, procedimientos, trámites o servicios internos</t>
  </si>
  <si>
    <t xml:space="preserve">Es importante tener en cuenta que los metadatos y su implementación están presentes en toda la dinámica de la gestión documental física y electrónica, por lo que se deberían citar innumerables evidencias al respecto; no obstante, por ecología de información, se adjuntan los informes trimestrales PGD y SIC 2026 realizados hasta el momento, los cuales describen los avances en la implementación de metadatos, que van desde procesos de organización, formatos de descripción (índices electrónico), capacitaciones y demás. Sin embargo es de precisar que aún falta realizar mejoras dentro del aplicativo de Gestión Documental para la conformación de expedientes </t>
  </si>
  <si>
    <t xml:space="preserve">20260330_Inf_Impl_T1_SIC
20260331_Inf_Imple_PGD_T1
20260630_Inf_Impl_T2_SIC
20260630_Inf_Imple_PGD_T2
</t>
  </si>
  <si>
    <t>William Forero Luisa Bonilla</t>
  </si>
  <si>
    <t>Por parte de la ingeniera Luisa Bonilla, según consultas realizadas al área de tecnología se indica que la entidad si cuenta con una articulación respecto a ventanilla única, a partir de la gestión de PQRS en la página Web; no obstante, en lo relativo a Portales Transversales, se indica que actualmente el sistema no se encuentra integrado con el (SUIT), ni con el Portal del Estado Colombiano (GOV.CO).</t>
  </si>
  <si>
    <t>20260427_Correo_Interope_PQRS</t>
  </si>
  <si>
    <t>Elaboración, aprobación , implementación y publicación del Programa de Gestión Documental - PGD,</t>
  </si>
  <si>
    <t>Por parte de la ingeniera Luisa Bonilla, según consultas realizadas al área de tecnología se indica que la entidad si cuenta con una articulación respecto a ventanilla única, a partir de la gestión de PQRS en la página Web, SICAAC (Sistema de Información para la Conciliación, Arbitraje y Amigable Composición), MICC (Mecanismo de Información para el Control del Cannabis) y JustiFácil; no obstante, a partir del diagnóstico integral de archivo, se han identificado otros sistemas con los cuales debería interoperar el SGDEA para consolidar aún más la conformación de expedientes.</t>
  </si>
  <si>
    <t>Tecnologías para la gestión de documentos electrónicos</t>
  </si>
  <si>
    <t>Wiilliam Forero</t>
  </si>
  <si>
    <t>20260330_Inf_Tr_MOREQ</t>
  </si>
  <si>
    <t>Si se cuenta con Sistema de Gestión de Documentos Electrónicos de Archivo en proceso de implementación de acuerdo a MOREQ e informes de implementación</t>
  </si>
  <si>
    <t>20260331_Inf_Impl_SGDEA</t>
  </si>
  <si>
    <t>Se cuenta con el Programa de Reprografía (2024) que en su numeral "7.3 Digitalización" da indicaciones para los procesos de digitalización. Actualmente se encuentra en curso un proceso de actualización del documento.</t>
  </si>
  <si>
    <t>20240401_ProgramReprog
20260616_ProgramReprogBorrad</t>
  </si>
  <si>
    <t>Actualmente existe una versión aprobada y publicada en página Web del Esquema de Metadatos de la entidad</t>
  </si>
  <si>
    <t xml:space="preserve">
20240930_Esquema_Metadatos_MJD
</t>
  </si>
  <si>
    <t>N.A.</t>
  </si>
  <si>
    <t>revisar con yineth si se va a tener en cuenta lo que hizo aguja y no se quiere usar</t>
  </si>
  <si>
    <t>Según el PETI, (3.5.3.2 Servicios en la nube) existen servidores dispuestos en la nube de Microsoft (AZURE) como infraestructura como servicio y plataforma como servicio.</t>
  </si>
  <si>
    <t>20231230_PETI_MJD_2024_2026_V1</t>
  </si>
  <si>
    <t>Según el PETI (3.5.3.3 Servidores de Almacenamiento) Para los servicios de almacenamiento de los sistemas de información se cuenta con cuatro servidores que sustentan la red de área de almacenamiento y dos servidores en AZURE,</t>
  </si>
  <si>
    <t>Seguridad y privacidad</t>
  </si>
  <si>
    <t>Desde la Política de Seguridad de la Información de la entidad, se asegura la gestión periodica para la seguridad de la información de los documentos electrónicos de archivo. Apartados: CONTROL DE TRANSFERENCIA DE LA INFORMACIÓN, PROTECCIÓN DE REGISTROS Y DATOS PERSONALES, PERIMETRO DE SEGURIDAD, ENTRADA FÍSICA Y MONITOREO, PROTECCIÓN CONTRA AMENAZAS FÍSICAS Y AMBIENTALES.
Así mismo, a través de las capacitaciones de documento electrónico se insta a los usuarios a la implementación de controles de acceso a los documentos que se albergan en repositorios de nube y carpetas compartidas.</t>
  </si>
  <si>
    <t>20241226_Politica_SeguridadInf
20260528_Pres_Cap_Lin_DocElec</t>
  </si>
  <si>
    <t>20241226_Politica_SeguridadInf</t>
  </si>
  <si>
    <t>validar con yineth por que acá habla de discos opticos, usb, entre otros. validar 2025  II semestre y este</t>
  </si>
  <si>
    <t>Interoperabilidad</t>
  </si>
  <si>
    <t xml:space="preserve">La entidad aborda la temática de la interoperabilidad en sus diferentes frentes, a través de Plan Estratégico de Tecnología de la Información (PETI) 2024-2026, principalmente, en el numeral “4.3.5.2 Alternativas de integración al Marco de Interoperabilidad del MinTIC”; no obstante, esta temática y su aplicación se desarrolla en todo el documento. </t>
  </si>
  <si>
    <t>Validar con yineth</t>
  </si>
  <si>
    <t>CULTURAL</t>
  </si>
  <si>
    <t>Gestión del conocimiento</t>
  </si>
  <si>
    <t>Yineth Gonzalez-Andres Bustos</t>
  </si>
  <si>
    <t>Jorge Quiroga</t>
  </si>
  <si>
    <t>Durante este semestre se realizaron visitas sobre los documentos de Archivos en estado natural descentralizados y se entregaron a las dependencias</t>
  </si>
  <si>
    <t xml:space="preserve">Omaira Huertas </t>
  </si>
  <si>
    <t>Durante este semestre se avanzó en la revisión técnica y análisis de los registros documentales identificados en el fondo de la Dirección Nacional de Estupefacientes, aplicando los criterios metodológicos establecidos para el READH. Este ejercicio se desarrolló de manera articulada con el Centro Nacional de Memoria Histórica y comprendió los siete (7) períodos documentales definidos en las Tablas de Valoración Documental (TVD) de la DNE.</t>
  </si>
  <si>
    <t>20260619_Instrumento READH_Fondo DNE</t>
  </si>
  <si>
    <t xml:space="preserve"> Redes culturales</t>
  </si>
  <si>
    <t>Complemantar con Yineth</t>
  </si>
  <si>
    <t>Pendiente diligenciar Yineth "Se mantiene el nivel de conformidad al seguimiento y la respuesta a las consultas ciudadanas del PAI, gestionadas por el GGD. "</t>
  </si>
  <si>
    <t xml:space="preserve">Rodrigo Delgado(asistencias) Maritza Gonzalez (Comunicados) Andres Bustos(PIC) </t>
  </si>
  <si>
    <t>El memorando de programación de visitas de seguimiento semestral a los archivos de gestión es un mecanismo importante de difusión y apoyo, ya que permite reforzar directamente los lineamientos establecidos, aclarar dudas y verificar que los instrumentos archivísticos se apliquen correctamente en cada dependencia.
PIC El Plan Institucional de Capacitación PIC es un mecanismo importante de difusión, ya que permite socializar y fortalecer el conocimiento sobre los lineamientos, instrumentos, productos y servicios que dispone el archivo, promoviendo su correcta aplicación en las dependencias. A través de las capacitaciones se unifican criterios técnicos, se resuelven dudas y se fortalece la cultura archivística institucional, contribuyendo al adecuado manejo, organización, conservación y preservación de los documentos conforme a la normatividad archivística vigente.</t>
  </si>
  <si>
    <t>Asistencias técnicas y plan de capacitación</t>
  </si>
  <si>
    <t>Si, a través del Grupo de Gestión Documental realiza validación y actualización de los instrumentos archivísticos que se encuentran publicados en la página web de Ministerio, realizando actualización de aquella que tiene un tiempo establecido de publicación</t>
  </si>
  <si>
    <t>Protección del ambiente</t>
  </si>
  <si>
    <t>Xiomara Cabrera ( por definir responsable)</t>
  </si>
  <si>
    <t>ítem</t>
  </si>
  <si>
    <t>PUNTAJE II-semestre 2025</t>
  </si>
  <si>
    <t>PUNTAJE I-semestre 2026</t>
  </si>
  <si>
    <t>CALIFICACIÓN PROMEDIO 2024</t>
  </si>
  <si>
    <t>CALIFICACIÓN PROMEDIO 2025</t>
  </si>
  <si>
    <t xml:space="preserve">  </t>
  </si>
  <si>
    <t>La Entidad realiza validación del los procedimientos y trabaja en la actualización cuando hay necesidad o a solicitud de las personas que lo ejecutan.</t>
  </si>
  <si>
    <t xml:space="preserve">No se cuenta con un repositorio específico para la Preservación Digital a Largo Plazo	</t>
  </si>
  <si>
    <r>
      <rPr>
        <sz val="14"/>
        <color rgb="FF002060"/>
        <rFont val="Arial"/>
      </rPr>
      <t xml:space="preserve">Desde la Política de Seguridad de la Información de la entidad, se asegura la gestión periodica de copias de seguridad de la documentación que en soporte electrónico de genera diariamente en la entidad. Apartados: PROTECCIÓN DE REGISTROS Y DATOS PERSONALES
</t>
    </r>
    <r>
      <rPr>
        <i/>
        <sz val="14"/>
        <color rgb="FF002060"/>
        <rFont val="Arial"/>
      </rPr>
      <t>"la Subdirección de Tecnología y Sistemas de Información tiene la tarea de custodiar la información, lo que implica mantener la seguridad de los datos y gestionar la programación de copias de seguridad de manera uniforme para todas las bases de datos según lo establecido en el procedimiento P-TI-04 “Respaldo y Restauración de los sistemas de Información”</t>
    </r>
  </si>
  <si>
    <t>En el ´primer semestre del 2026 la Entidad implementa el serivicio de comunicación con el AGN participando en algunos de los comites de archvo como son: Organización y ****</t>
  </si>
  <si>
    <t>Dentro de los documentos del SIG siempre se busca establecer el proceso contribuyendo con el medio ambiente</t>
  </si>
  <si>
    <t>PUNTAJE</t>
  </si>
  <si>
    <t>La Entidad se encuentra estructurando y documentando actividades para la construcción del Plan de preservación digital a largo plazo siguiendo la normativa de AGN y lo establecido en la Política de Gestión Documental.</t>
  </si>
  <si>
    <t>Los procesos, procedimientos, trámites o servicios automatizados se encuentran articulados con el SGDEA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</si>
</sst>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dd\-mmmm"/>
    <numFmt numFmtId="166" formatCode="_(* #,##0_);_(* \(#,##0\);_(* &quot;-&quot;_);_(@_)"/>
    <numFmt numFmtId="167" formatCode="_(* #,##0.0_);_(* \(#,##0.0\);_(* &quot;-&quot;_);_(@_)"/>
  </numFmts>
  <fonts count="40" x14ac:knownFonts="1">
    <font>
      <sz val="11"/>
      <color theme="1"/>
      <name val="Calibri"/>
      <family val="2"/>
      <scheme val="minor"/>
    </font>
    <font>
      <sz val="11"/>
      <color rgb="FF002060"/>
      <name val="Arial"/>
      <family val="2"/>
    </font>
    <font>
      <b/>
      <sz val="18"/>
      <color rgb="FF002060"/>
      <name val="Arial"/>
      <family val="2"/>
    </font>
    <font>
      <b/>
      <sz val="12"/>
      <color rgb="FF002060"/>
      <name val="Arial"/>
      <family val="2"/>
    </font>
    <font>
      <sz val="20"/>
      <color rgb="FF002060"/>
      <name val="Arial"/>
      <family val="2"/>
    </font>
    <font>
      <b/>
      <sz val="11"/>
      <color rgb="FF002060"/>
      <name val="Arial"/>
      <family val="2"/>
    </font>
    <font>
      <sz val="12"/>
      <color rgb="FF002060"/>
      <name val="Calibri"/>
      <family val="2"/>
      <scheme val="minor"/>
    </font>
    <font>
      <b/>
      <sz val="16"/>
      <color rgb="FF002060"/>
      <name val="Arial"/>
      <family val="2"/>
    </font>
    <font>
      <sz val="12"/>
      <color rgb="FF002060"/>
      <name val="Arial"/>
      <family val="2"/>
    </font>
    <font>
      <sz val="10"/>
      <color rgb="FF002060"/>
      <name val="Arial"/>
      <family val="2"/>
    </font>
    <font>
      <sz val="14"/>
      <color rgb="FF002060"/>
      <name val="Arial"/>
      <family val="2"/>
    </font>
    <font>
      <sz val="9"/>
      <color rgb="FF002060"/>
      <name val="Arial"/>
      <family val="2"/>
    </font>
    <font>
      <sz val="11"/>
      <color rgb="FF002060"/>
      <name val="Calibri"/>
      <family val="2"/>
      <scheme val="minor"/>
    </font>
    <font>
      <sz val="10"/>
      <name val="Arial"/>
      <family val="2"/>
    </font>
    <font>
      <b/>
      <sz val="11"/>
      <color rgb="FFFFFFFF"/>
      <name val="Arial"/>
      <family val="2"/>
    </font>
    <font>
      <sz val="10"/>
      <color theme="1"/>
      <name val="Arial"/>
      <family val="2"/>
    </font>
    <font>
      <sz val="10"/>
      <color rgb="FF000000"/>
      <name val="Arial"/>
      <family val="2"/>
    </font>
    <font>
      <sz val="10"/>
      <color rgb="FFFFFFFF"/>
      <name val="Arial"/>
      <family val="2"/>
    </font>
    <font>
      <sz val="11"/>
      <color theme="1"/>
      <name val="Arial"/>
      <family val="2"/>
    </font>
    <font>
      <sz val="11"/>
      <color rgb="FF000000"/>
      <name val="Arial"/>
      <family val="2"/>
    </font>
    <font>
      <sz val="10"/>
      <color rgb="FFFF0000"/>
      <name val="Arial"/>
      <family val="2"/>
    </font>
    <font>
      <sz val="10"/>
      <color rgb="FF000000"/>
      <name val="Calibri"/>
      <family val="2"/>
    </font>
    <font>
      <sz val="9.5"/>
      <color rgb="FF000000"/>
      <name val="Calibri"/>
      <family val="2"/>
      <scheme val="minor"/>
    </font>
    <font>
      <b/>
      <sz val="10"/>
      <name val="Arial"/>
      <family val="2"/>
    </font>
    <font>
      <b/>
      <sz val="11"/>
      <color theme="0"/>
      <name val="Arial"/>
      <family val="2"/>
    </font>
    <font>
      <sz val="9"/>
      <name val="Arial"/>
      <family val="2"/>
    </font>
    <font>
      <b/>
      <sz val="11"/>
      <name val="Arial"/>
      <family val="2"/>
    </font>
    <font>
      <sz val="9"/>
      <color theme="0"/>
      <name val="Arial"/>
      <family val="2"/>
    </font>
    <font>
      <sz val="11"/>
      <name val="Calibri"/>
      <family val="2"/>
      <scheme val="minor"/>
    </font>
    <font>
      <u/>
      <sz val="11"/>
      <color theme="10"/>
      <name val="Calibri"/>
      <family val="2"/>
      <scheme val="minor"/>
    </font>
    <font>
      <b/>
      <sz val="14"/>
      <color rgb="FF002060"/>
      <name val="Arial"/>
      <family val="2"/>
    </font>
    <font>
      <sz val="14"/>
      <color rgb="FF002060"/>
      <name val="Calibri"/>
      <family val="2"/>
      <scheme val="minor"/>
    </font>
    <font>
      <sz val="14"/>
      <name val="Calibri"/>
      <family val="2"/>
      <scheme val="minor"/>
    </font>
    <font>
      <u/>
      <sz val="14"/>
      <color theme="10"/>
      <name val="Calibri"/>
      <family val="2"/>
      <scheme val="minor"/>
    </font>
    <font>
      <sz val="14"/>
      <color rgb="FF002060"/>
      <name val="Arial"/>
    </font>
    <font>
      <sz val="14"/>
      <color theme="1"/>
      <name val="Arial"/>
      <family val="2"/>
    </font>
    <font>
      <sz val="14"/>
      <name val="Arial"/>
      <family val="2"/>
    </font>
    <font>
      <i/>
      <sz val="14"/>
      <color rgb="FF002060"/>
      <name val="Arial"/>
    </font>
    <font>
      <sz val="14"/>
      <color theme="1"/>
      <name val="Arial"/>
    </font>
    <font>
      <sz val="12"/>
      <color rgb="FFFF0000"/>
      <name val="Arial"/>
      <family val="2"/>
    </font>
  </fonts>
  <fills count="18">
    <fill>
      <patternFill patternType="none"/>
    </fill>
    <fill>
      <patternFill patternType="gray125"/>
    </fill>
    <fill>
      <patternFill patternType="solid">
        <fgColor theme="8" tint="0.79998168889431442"/>
        <bgColor indexed="64"/>
      </patternFill>
    </fill>
    <fill>
      <patternFill patternType="solid">
        <fgColor rgb="FF0070C0"/>
        <bgColor indexed="64"/>
      </patternFill>
    </fill>
    <fill>
      <patternFill patternType="solid">
        <fgColor rgb="FF3399FF"/>
        <bgColor indexed="64"/>
      </patternFill>
    </fill>
    <fill>
      <patternFill patternType="solid">
        <fgColor rgb="FF92D050"/>
        <bgColor indexed="64"/>
      </patternFill>
    </fill>
    <fill>
      <patternFill patternType="solid">
        <fgColor rgb="FFC00000"/>
        <bgColor indexed="64"/>
      </patternFill>
    </fill>
    <fill>
      <patternFill patternType="solid">
        <fgColor rgb="FF4472C4"/>
        <bgColor indexed="64"/>
      </patternFill>
    </fill>
    <fill>
      <patternFill patternType="solid">
        <fgColor rgb="FFED7D31"/>
        <bgColor indexed="64"/>
      </patternFill>
    </fill>
    <fill>
      <patternFill patternType="solid">
        <fgColor rgb="FFFFD966"/>
        <bgColor indexed="64"/>
      </patternFill>
    </fill>
    <fill>
      <patternFill patternType="solid">
        <fgColor rgb="FF70AD47"/>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
      <patternFill patternType="solid">
        <fgColor rgb="FFFFCCFF"/>
        <bgColor rgb="FF000000"/>
      </patternFill>
    </fill>
  </fills>
  <borders count="112">
    <border>
      <left/>
      <right/>
      <top/>
      <bottom/>
      <diagonal/>
    </border>
    <border>
      <left style="medium">
        <color theme="3"/>
      </left>
      <right/>
      <top/>
      <bottom/>
      <diagonal/>
    </border>
    <border>
      <left/>
      <right style="medium">
        <color theme="3"/>
      </right>
      <top/>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style="medium">
        <color theme="3"/>
      </left>
      <right/>
      <top style="medium">
        <color theme="3"/>
      </top>
      <bottom/>
      <diagonal/>
    </border>
    <border>
      <left/>
      <right/>
      <top style="medium">
        <color theme="3"/>
      </top>
      <bottom style="thin">
        <color rgb="FF002060"/>
      </bottom>
      <diagonal/>
    </border>
    <border>
      <left/>
      <right style="medium">
        <color theme="3"/>
      </right>
      <top style="medium">
        <color theme="3"/>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thin">
        <color theme="3"/>
      </left>
      <right style="thin">
        <color theme="3"/>
      </right>
      <top style="thin">
        <color theme="3"/>
      </top>
      <bottom style="medium">
        <color theme="3"/>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bottom style="medium">
        <color rgb="FF000000"/>
      </bottom>
      <diagonal/>
    </border>
    <border>
      <left style="thin">
        <color theme="3"/>
      </left>
      <right/>
      <top style="medium">
        <color theme="3"/>
      </top>
      <bottom style="dashed">
        <color theme="3"/>
      </bottom>
      <diagonal/>
    </border>
    <border>
      <left style="thin">
        <color theme="3"/>
      </left>
      <right/>
      <top style="dashed">
        <color theme="3"/>
      </top>
      <bottom style="dashed">
        <color theme="3"/>
      </bottom>
      <diagonal/>
    </border>
    <border>
      <left style="thin">
        <color theme="3"/>
      </left>
      <right style="thin">
        <color theme="3"/>
      </right>
      <top style="thin">
        <color theme="3"/>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theme="3"/>
      </left>
      <right style="medium">
        <color theme="3"/>
      </right>
      <top style="thin">
        <color theme="3"/>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medium">
        <color auto="1"/>
      </left>
      <right style="hair">
        <color auto="1"/>
      </right>
      <top style="medium">
        <color auto="1"/>
      </top>
      <bottom style="hair">
        <color theme="3"/>
      </bottom>
      <diagonal/>
    </border>
    <border>
      <left style="hair">
        <color auto="1"/>
      </left>
      <right style="hair">
        <color auto="1"/>
      </right>
      <top style="medium">
        <color auto="1"/>
      </top>
      <bottom style="hair">
        <color theme="3"/>
      </bottom>
      <diagonal/>
    </border>
    <border>
      <left style="medium">
        <color auto="1"/>
      </left>
      <right style="hair">
        <color auto="1"/>
      </right>
      <top style="hair">
        <color theme="3"/>
      </top>
      <bottom style="medium">
        <color auto="1"/>
      </bottom>
      <diagonal/>
    </border>
    <border>
      <left style="hair">
        <color auto="1"/>
      </left>
      <right style="hair">
        <color auto="1"/>
      </right>
      <top style="hair">
        <color theme="3"/>
      </top>
      <bottom style="medium">
        <color auto="1"/>
      </bottom>
      <diagonal/>
    </border>
    <border>
      <left/>
      <right style="medium">
        <color indexed="64"/>
      </right>
      <top/>
      <bottom style="hair">
        <color indexed="64"/>
      </bottom>
      <diagonal/>
    </border>
    <border>
      <left/>
      <right style="medium">
        <color indexed="64"/>
      </right>
      <top style="hair">
        <color indexed="64"/>
      </top>
      <bottom/>
      <diagonal/>
    </border>
    <border>
      <left style="thin">
        <color theme="3"/>
      </left>
      <right style="thin">
        <color theme="3"/>
      </right>
      <top style="medium">
        <color theme="3"/>
      </top>
      <bottom/>
      <diagonal/>
    </border>
    <border>
      <left style="thin">
        <color theme="3"/>
      </left>
      <right style="thin">
        <color theme="3"/>
      </right>
      <top/>
      <bottom style="medium">
        <color theme="3"/>
      </bottom>
      <diagonal/>
    </border>
    <border>
      <left/>
      <right style="thin">
        <color theme="3"/>
      </right>
      <top style="medium">
        <color theme="3"/>
      </top>
      <bottom/>
      <diagonal/>
    </border>
    <border>
      <left/>
      <right style="thin">
        <color theme="3"/>
      </right>
      <top/>
      <bottom/>
      <diagonal/>
    </border>
    <border>
      <left style="medium">
        <color indexed="64"/>
      </left>
      <right style="medium">
        <color indexed="64"/>
      </right>
      <top style="medium">
        <color indexed="64"/>
      </top>
      <bottom style="dashed">
        <color theme="3"/>
      </bottom>
      <diagonal/>
    </border>
    <border>
      <left style="medium">
        <color indexed="64"/>
      </left>
      <right style="medium">
        <color indexed="64"/>
      </right>
      <top style="dashed">
        <color theme="3"/>
      </top>
      <bottom style="dashed">
        <color theme="3"/>
      </bottom>
      <diagonal/>
    </border>
    <border>
      <left style="medium">
        <color indexed="64"/>
      </left>
      <right style="medium">
        <color indexed="64"/>
      </right>
      <top style="dashed">
        <color theme="3"/>
      </top>
      <bottom style="medium">
        <color indexed="64"/>
      </bottom>
      <diagonal/>
    </border>
    <border>
      <left/>
      <right style="thin">
        <color theme="3"/>
      </right>
      <top/>
      <bottom style="dashed">
        <color theme="3"/>
      </bottom>
      <diagonal/>
    </border>
    <border>
      <left/>
      <right style="thin">
        <color theme="3"/>
      </right>
      <top style="dashed">
        <color theme="3"/>
      </top>
      <bottom style="dashed">
        <color theme="3"/>
      </bottom>
      <diagonal/>
    </border>
    <border>
      <left/>
      <right/>
      <top style="medium">
        <color theme="3"/>
      </top>
      <bottom style="dashed">
        <color theme="3"/>
      </bottom>
      <diagonal/>
    </border>
    <border>
      <left/>
      <right/>
      <top style="dashed">
        <color theme="3"/>
      </top>
      <bottom style="dashed">
        <color theme="3"/>
      </bottom>
      <diagonal/>
    </border>
    <border>
      <left style="medium">
        <color theme="3"/>
      </left>
      <right style="thin">
        <color theme="3"/>
      </right>
      <top style="thin">
        <color theme="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auto="1"/>
      </right>
      <top style="medium">
        <color auto="1"/>
      </top>
      <bottom/>
      <diagonal/>
    </border>
    <border>
      <left/>
      <right style="medium">
        <color auto="1"/>
      </right>
      <top/>
      <bottom style="medium">
        <color auto="1"/>
      </bottom>
      <diagonal/>
    </border>
    <border>
      <left style="thin">
        <color theme="3"/>
      </left>
      <right style="thin">
        <color theme="3"/>
      </right>
      <top/>
      <bottom style="medium">
        <color indexed="64"/>
      </bottom>
      <diagonal/>
    </border>
    <border>
      <left/>
      <right/>
      <top style="dashed">
        <color theme="4" tint="-0.499984740745262"/>
      </top>
      <bottom/>
      <diagonal/>
    </border>
    <border>
      <left style="medium">
        <color theme="4" tint="-0.499984740745262"/>
      </left>
      <right/>
      <top/>
      <bottom/>
      <diagonal/>
    </border>
    <border>
      <left style="medium">
        <color indexed="64"/>
      </left>
      <right/>
      <top/>
      <bottom/>
      <diagonal/>
    </border>
    <border>
      <left/>
      <right style="medium">
        <color indexed="64"/>
      </right>
      <top/>
      <bottom/>
      <diagonal/>
    </border>
    <border>
      <left/>
      <right style="medium">
        <color indexed="64"/>
      </right>
      <top style="dashed">
        <color theme="4" tint="-0.499984740745262"/>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theme="4" tint="-0.499984740745262"/>
      </left>
      <right/>
      <top style="dashed">
        <color theme="4" tint="-0.499984740745262"/>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indexed="64"/>
      </right>
      <top/>
      <bottom style="medium">
        <color theme="4" tint="-0.499984740745262"/>
      </bottom>
      <diagonal/>
    </border>
    <border>
      <left style="medium">
        <color indexed="64"/>
      </left>
      <right/>
      <top style="medium">
        <color indexed="64"/>
      </top>
      <bottom style="medium">
        <color indexed="64"/>
      </bottom>
      <diagonal/>
    </border>
    <border>
      <left/>
      <right style="medium">
        <color indexed="64"/>
      </right>
      <top style="medium">
        <color theme="4" tint="-0.499984740745262"/>
      </top>
      <bottom style="dashed">
        <color theme="4" tint="-0.499984740745262"/>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theme="4" tint="-0.499984740745262"/>
      </left>
      <right/>
      <top style="medium">
        <color theme="4" tint="-0.499984740745262"/>
      </top>
      <bottom style="medium">
        <color auto="1"/>
      </bottom>
      <diagonal/>
    </border>
    <border>
      <left/>
      <right/>
      <top style="medium">
        <color theme="4" tint="-0.499984740745262"/>
      </top>
      <bottom style="medium">
        <color auto="1"/>
      </bottom>
      <diagonal/>
    </border>
    <border>
      <left/>
      <right style="medium">
        <color indexed="64"/>
      </right>
      <top style="medium">
        <color theme="4" tint="-0.499984740745262"/>
      </top>
      <bottom style="medium">
        <color auto="1"/>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5">
    <xf numFmtId="0" fontId="0" fillId="0" borderId="0"/>
    <xf numFmtId="0" fontId="13" fillId="0" borderId="0">
      <alignment vertical="center"/>
    </xf>
    <xf numFmtId="9" fontId="13" fillId="0" borderId="0" applyFont="0" applyFill="0" applyBorder="0" applyAlignment="0" applyProtection="0">
      <alignment vertical="center"/>
    </xf>
    <xf numFmtId="166" fontId="13" fillId="0" borderId="0" applyFont="0" applyFill="0" applyBorder="0" applyAlignment="0" applyProtection="0">
      <alignment vertical="center"/>
    </xf>
    <xf numFmtId="0" fontId="29" fillId="0" borderId="0" applyNumberFormat="0" applyFill="0" applyBorder="0" applyAlignment="0" applyProtection="0"/>
  </cellStyleXfs>
  <cellXfs count="415">
    <xf numFmtId="0" fontId="0" fillId="0" borderId="0" xfId="0"/>
    <xf numFmtId="0" fontId="9" fillId="0" borderId="37" xfId="0" applyFont="1" applyBorder="1" applyAlignment="1" applyProtection="1">
      <alignment horizontal="justify" vertical="center" wrapText="1"/>
      <protection locked="0"/>
    </xf>
    <xf numFmtId="0" fontId="9" fillId="0" borderId="40" xfId="0" applyFont="1" applyBorder="1" applyAlignment="1" applyProtection="1">
      <alignment horizontal="justify" vertical="center" wrapText="1"/>
      <protection locked="0"/>
    </xf>
    <xf numFmtId="0" fontId="9" fillId="0" borderId="42" xfId="0" applyFont="1" applyBorder="1" applyAlignment="1" applyProtection="1">
      <alignment horizontal="justify" vertical="center" wrapText="1"/>
      <protection locked="0"/>
    </xf>
    <xf numFmtId="0" fontId="9" fillId="0" borderId="44" xfId="0" applyFont="1" applyBorder="1" applyAlignment="1" applyProtection="1">
      <alignment horizontal="justify" vertical="center" wrapText="1"/>
      <protection locked="0"/>
    </xf>
    <xf numFmtId="0" fontId="9" fillId="0" borderId="50" xfId="0" applyFont="1" applyBorder="1" applyAlignment="1" applyProtection="1">
      <alignment horizontal="justify" vertical="center" wrapText="1"/>
      <protection locked="0"/>
    </xf>
    <xf numFmtId="0" fontId="9" fillId="0" borderId="52" xfId="0" applyFont="1" applyBorder="1" applyAlignment="1" applyProtection="1">
      <alignment horizontal="justify" vertical="center" wrapText="1"/>
      <protection locked="0"/>
    </xf>
    <xf numFmtId="0" fontId="9" fillId="0" borderId="54" xfId="0" applyFont="1" applyBorder="1" applyAlignment="1" applyProtection="1">
      <alignment horizontal="justify" vertical="center" wrapText="1"/>
      <protection locked="0"/>
    </xf>
    <xf numFmtId="0" fontId="13" fillId="0" borderId="42" xfId="0" applyFont="1" applyBorder="1" applyAlignment="1" applyProtection="1">
      <alignment horizontal="justify" vertical="center" wrapText="1"/>
      <protection locked="0"/>
    </xf>
    <xf numFmtId="0" fontId="1" fillId="0" borderId="0" xfId="0" applyFont="1" applyAlignment="1" applyProtection="1">
      <alignment vertical="center"/>
      <protection hidden="1"/>
    </xf>
    <xf numFmtId="0" fontId="3" fillId="0" borderId="0" xfId="0" applyFont="1" applyAlignment="1" applyProtection="1">
      <alignment vertical="center"/>
      <protection hidden="1"/>
    </xf>
    <xf numFmtId="0" fontId="11" fillId="0" borderId="33" xfId="0" applyFont="1" applyBorder="1" applyAlignment="1" applyProtection="1">
      <alignment vertical="center" wrapText="1"/>
      <protection hidden="1"/>
    </xf>
    <xf numFmtId="0" fontId="9" fillId="0" borderId="37" xfId="0" applyFont="1" applyBorder="1" applyAlignment="1" applyProtection="1">
      <alignment horizontal="center" vertical="center" wrapText="1"/>
      <protection hidden="1"/>
    </xf>
    <xf numFmtId="0" fontId="12" fillId="0" borderId="38" xfId="0" applyFont="1" applyBorder="1" applyAlignment="1" applyProtection="1">
      <alignment horizontal="center" vertical="center"/>
      <protection hidden="1"/>
    </xf>
    <xf numFmtId="0" fontId="12" fillId="0" borderId="74" xfId="0" applyFont="1" applyBorder="1" applyAlignment="1" applyProtection="1">
      <alignment horizontal="center" vertical="center"/>
      <protection hidden="1"/>
    </xf>
    <xf numFmtId="2" fontId="8" fillId="0" borderId="67" xfId="0" applyNumberFormat="1" applyFont="1" applyBorder="1" applyAlignment="1" applyProtection="1">
      <alignment horizontal="center" vertical="center" wrapText="1"/>
      <protection hidden="1"/>
    </xf>
    <xf numFmtId="0" fontId="11" fillId="0" borderId="34" xfId="0" applyFont="1" applyBorder="1" applyAlignment="1" applyProtection="1">
      <alignment vertical="center" wrapText="1"/>
      <protection hidden="1"/>
    </xf>
    <xf numFmtId="0" fontId="9" fillId="0" borderId="40" xfId="0" applyFont="1" applyBorder="1" applyAlignment="1" applyProtection="1">
      <alignment horizontal="center" vertical="center" wrapText="1"/>
      <protection hidden="1"/>
    </xf>
    <xf numFmtId="0" fontId="9" fillId="0" borderId="40" xfId="0" applyFont="1" applyBorder="1" applyAlignment="1" applyProtection="1">
      <alignment vertical="center" wrapText="1"/>
      <protection hidden="1"/>
    </xf>
    <xf numFmtId="0" fontId="9" fillId="0" borderId="42" xfId="0" applyFont="1" applyBorder="1" applyAlignment="1" applyProtection="1">
      <alignment vertical="center" wrapText="1"/>
      <protection hidden="1"/>
    </xf>
    <xf numFmtId="0" fontId="9" fillId="0" borderId="37" xfId="0" applyFont="1" applyBorder="1" applyAlignment="1" applyProtection="1">
      <alignment vertical="center" wrapText="1"/>
      <protection hidden="1"/>
    </xf>
    <xf numFmtId="2" fontId="12" fillId="0" borderId="26" xfId="0" applyNumberFormat="1" applyFont="1" applyBorder="1" applyAlignment="1" applyProtection="1">
      <alignment horizontal="center" vertical="center"/>
      <protection hidden="1"/>
    </xf>
    <xf numFmtId="0" fontId="9" fillId="0" borderId="44" xfId="0" applyFont="1" applyBorder="1" applyAlignment="1" applyProtection="1">
      <alignment vertical="center" wrapText="1"/>
      <protection hidden="1"/>
    </xf>
    <xf numFmtId="0" fontId="9" fillId="0" borderId="49" xfId="0" applyFont="1" applyBorder="1" applyAlignment="1" applyProtection="1">
      <alignment horizontal="center" vertical="center" wrapText="1"/>
      <protection hidden="1"/>
    </xf>
    <xf numFmtId="0" fontId="9" fillId="0" borderId="50" xfId="0" applyFont="1" applyBorder="1" applyAlignment="1" applyProtection="1">
      <alignment vertical="center" wrapText="1"/>
      <protection hidden="1"/>
    </xf>
    <xf numFmtId="0" fontId="9" fillId="0" borderId="52" xfId="0" applyFont="1" applyBorder="1" applyAlignment="1" applyProtection="1">
      <alignment vertical="center" wrapText="1"/>
      <protection hidden="1"/>
    </xf>
    <xf numFmtId="0" fontId="9" fillId="0" borderId="54" xfId="0" applyFont="1" applyBorder="1" applyAlignment="1" applyProtection="1">
      <alignment vertical="center" wrapText="1"/>
      <protection hidden="1"/>
    </xf>
    <xf numFmtId="0" fontId="12" fillId="0" borderId="49" xfId="0" applyFont="1" applyBorder="1" applyAlignment="1" applyProtection="1">
      <alignment horizontal="center" vertical="center" wrapText="1"/>
      <protection hidden="1"/>
    </xf>
    <xf numFmtId="0" fontId="1" fillId="0" borderId="50" xfId="0" applyFont="1" applyBorder="1" applyAlignment="1" applyProtection="1">
      <alignment vertical="center" wrapText="1"/>
      <protection hidden="1"/>
    </xf>
    <xf numFmtId="0" fontId="1" fillId="0" borderId="37" xfId="0" applyFont="1" applyBorder="1" applyAlignment="1" applyProtection="1">
      <alignment vertical="center" wrapText="1"/>
      <protection hidden="1"/>
    </xf>
    <xf numFmtId="0" fontId="1" fillId="0" borderId="42" xfId="0" applyFont="1" applyBorder="1" applyAlignment="1" applyProtection="1">
      <alignment vertical="center" wrapText="1"/>
      <protection hidden="1"/>
    </xf>
    <xf numFmtId="0" fontId="1" fillId="0" borderId="40" xfId="0" applyFont="1" applyBorder="1" applyAlignment="1" applyProtection="1">
      <alignment vertical="center" wrapText="1"/>
      <protection hidden="1"/>
    </xf>
    <xf numFmtId="2" fontId="12" fillId="0" borderId="29" xfId="0" applyNumberFormat="1" applyFont="1" applyBorder="1" applyAlignment="1" applyProtection="1">
      <alignment horizontal="center" vertical="center"/>
      <protection hidden="1"/>
    </xf>
    <xf numFmtId="164" fontId="10" fillId="0" borderId="65" xfId="0" applyNumberFormat="1" applyFont="1" applyBorder="1" applyAlignment="1" applyProtection="1">
      <alignment horizontal="center" vertical="center" wrapText="1"/>
      <protection hidden="1"/>
    </xf>
    <xf numFmtId="0" fontId="12" fillId="0" borderId="49" xfId="0" applyFont="1" applyBorder="1" applyAlignment="1" applyProtection="1">
      <alignment vertical="center" wrapText="1"/>
      <protection hidden="1"/>
    </xf>
    <xf numFmtId="2" fontId="12" fillId="0" borderId="75" xfId="0" applyNumberFormat="1" applyFont="1" applyBorder="1" applyAlignment="1" applyProtection="1">
      <alignment horizontal="center" vertical="center"/>
      <protection hidden="1"/>
    </xf>
    <xf numFmtId="0" fontId="13" fillId="0" borderId="0" xfId="1" applyProtection="1">
      <alignment vertical="center"/>
      <protection hidden="1"/>
    </xf>
    <xf numFmtId="0" fontId="23" fillId="0" borderId="0" xfId="1" applyFont="1" applyAlignment="1" applyProtection="1">
      <alignment horizontal="center" vertical="center"/>
      <protection hidden="1"/>
    </xf>
    <xf numFmtId="165" fontId="13" fillId="0" borderId="0" xfId="1" applyNumberFormat="1" applyProtection="1">
      <alignment vertical="center"/>
      <protection hidden="1"/>
    </xf>
    <xf numFmtId="9" fontId="0" fillId="0" borderId="0" xfId="2" applyFont="1" applyBorder="1" applyProtection="1">
      <alignment vertical="center"/>
      <protection hidden="1"/>
    </xf>
    <xf numFmtId="0" fontId="13" fillId="0" borderId="0" xfId="1" applyAlignment="1" applyProtection="1">
      <alignment horizontal="center" vertical="center"/>
      <protection hidden="1"/>
    </xf>
    <xf numFmtId="0" fontId="24" fillId="13" borderId="69" xfId="0" applyFont="1" applyFill="1" applyBorder="1" applyAlignment="1" applyProtection="1">
      <alignment horizontal="center" vertical="center" wrapText="1"/>
      <protection hidden="1"/>
    </xf>
    <xf numFmtId="9" fontId="13" fillId="0" borderId="0" xfId="1" applyNumberFormat="1" applyProtection="1">
      <alignment vertical="center"/>
      <protection hidden="1"/>
    </xf>
    <xf numFmtId="0" fontId="23" fillId="0" borderId="69" xfId="0" applyFont="1" applyBorder="1" applyAlignment="1" applyProtection="1">
      <alignment horizontal="center" vertical="center"/>
      <protection hidden="1"/>
    </xf>
    <xf numFmtId="9" fontId="13" fillId="0" borderId="0" xfId="1" applyNumberFormat="1" applyAlignment="1" applyProtection="1">
      <alignment horizontal="center" vertical="center"/>
      <protection hidden="1"/>
    </xf>
    <xf numFmtId="16" fontId="13" fillId="0" borderId="0" xfId="1" applyNumberFormat="1" applyProtection="1">
      <alignment vertical="center"/>
      <protection hidden="1"/>
    </xf>
    <xf numFmtId="0" fontId="23" fillId="0" borderId="73" xfId="0" applyFont="1" applyBorder="1" applyAlignment="1" applyProtection="1">
      <alignment horizontal="center" vertical="center" wrapText="1"/>
      <protection hidden="1"/>
    </xf>
    <xf numFmtId="9" fontId="0" fillId="0" borderId="69" xfId="2" applyFont="1" applyBorder="1" applyAlignment="1" applyProtection="1">
      <alignment horizontal="center" vertical="center"/>
      <protection hidden="1"/>
    </xf>
    <xf numFmtId="0" fontId="23" fillId="0" borderId="69" xfId="0" applyFont="1" applyBorder="1" applyAlignment="1" applyProtection="1">
      <alignment horizontal="center" vertical="center" wrapText="1"/>
      <protection hidden="1"/>
    </xf>
    <xf numFmtId="9" fontId="0" fillId="0" borderId="73" xfId="2" applyFont="1" applyBorder="1" applyAlignment="1" applyProtection="1">
      <alignment horizontal="center" vertical="center" wrapText="1"/>
      <protection hidden="1"/>
    </xf>
    <xf numFmtId="0" fontId="13" fillId="0" borderId="69" xfId="1" applyBorder="1" applyAlignment="1" applyProtection="1">
      <alignment horizontal="center" vertical="center" wrapText="1"/>
      <protection hidden="1"/>
    </xf>
    <xf numFmtId="167" fontId="0" fillId="0" borderId="0" xfId="3" applyNumberFormat="1" applyFont="1" applyBorder="1" applyProtection="1">
      <alignment vertical="center"/>
      <protection hidden="1"/>
    </xf>
    <xf numFmtId="43" fontId="13" fillId="0" borderId="0" xfId="1" applyNumberFormat="1" applyProtection="1">
      <alignment vertical="center"/>
      <protection hidden="1"/>
    </xf>
    <xf numFmtId="0" fontId="26" fillId="0" borderId="0" xfId="1" applyFont="1" applyAlignment="1" applyProtection="1">
      <alignment horizontal="center" vertical="center" wrapText="1"/>
      <protection hidden="1"/>
    </xf>
    <xf numFmtId="0" fontId="25" fillId="0" borderId="0" xfId="1" applyFont="1" applyAlignment="1" applyProtection="1">
      <alignment vertical="center" wrapText="1"/>
      <protection hidden="1"/>
    </xf>
    <xf numFmtId="0" fontId="23" fillId="0" borderId="0" xfId="1" applyFont="1" applyProtection="1">
      <alignment vertical="center"/>
      <protection hidden="1"/>
    </xf>
    <xf numFmtId="0" fontId="27" fillId="0" borderId="0" xfId="1" applyFont="1" applyAlignment="1" applyProtection="1">
      <alignment vertical="center" wrapText="1"/>
      <protection hidden="1"/>
    </xf>
    <xf numFmtId="2" fontId="13" fillId="0" borderId="0" xfId="1" applyNumberFormat="1" applyAlignment="1" applyProtection="1">
      <alignment horizontal="center" vertical="center"/>
      <protection hidden="1"/>
    </xf>
    <xf numFmtId="2" fontId="0" fillId="0" borderId="69" xfId="2" applyNumberFormat="1" applyFont="1" applyBorder="1" applyAlignment="1" applyProtection="1">
      <alignment horizontal="center" vertical="center"/>
      <protection hidden="1"/>
    </xf>
    <xf numFmtId="2" fontId="0" fillId="0" borderId="73" xfId="2" applyNumberFormat="1" applyFont="1" applyBorder="1" applyAlignment="1" applyProtection="1">
      <alignment horizontal="center" vertical="center" wrapText="1"/>
      <protection hidden="1"/>
    </xf>
    <xf numFmtId="2" fontId="13" fillId="0" borderId="69" xfId="1" applyNumberFormat="1" applyBorder="1" applyAlignment="1" applyProtection="1">
      <alignment horizontal="center" vertical="center" wrapText="1"/>
      <protection hidden="1"/>
    </xf>
    <xf numFmtId="0" fontId="13" fillId="14" borderId="0" xfId="1" applyFill="1" applyProtection="1">
      <alignment vertical="center"/>
      <protection hidden="1"/>
    </xf>
    <xf numFmtId="43" fontId="13" fillId="14" borderId="0" xfId="1" applyNumberFormat="1" applyFill="1" applyProtection="1">
      <alignment vertical="center"/>
      <protection hidden="1"/>
    </xf>
    <xf numFmtId="0" fontId="23" fillId="14" borderId="0" xfId="0" applyFont="1" applyFill="1" applyAlignment="1" applyProtection="1">
      <alignment horizontal="center" vertical="center" wrapText="1"/>
      <protection hidden="1"/>
    </xf>
    <xf numFmtId="9" fontId="0" fillId="14" borderId="0" xfId="2" applyFont="1" applyFill="1" applyBorder="1" applyAlignment="1" applyProtection="1">
      <alignment horizontal="center" vertical="center"/>
      <protection hidden="1"/>
    </xf>
    <xf numFmtId="16" fontId="13" fillId="14" borderId="0" xfId="1" applyNumberFormat="1" applyFill="1" applyProtection="1">
      <alignment vertical="center"/>
      <protection hidden="1"/>
    </xf>
    <xf numFmtId="9" fontId="0" fillId="14" borderId="0" xfId="2" applyFont="1" applyFill="1" applyBorder="1" applyProtection="1">
      <alignment vertical="center"/>
      <protection hidden="1"/>
    </xf>
    <xf numFmtId="0" fontId="24" fillId="14" borderId="0" xfId="0" applyFont="1" applyFill="1" applyAlignment="1" applyProtection="1">
      <alignment horizontal="center" vertical="center" wrapText="1"/>
      <protection hidden="1"/>
    </xf>
    <xf numFmtId="0" fontId="13" fillId="14" borderId="0" xfId="1" applyFill="1" applyAlignment="1" applyProtection="1">
      <alignment horizontal="center" vertical="center" wrapText="1"/>
      <protection hidden="1"/>
    </xf>
    <xf numFmtId="0" fontId="9" fillId="0" borderId="46" xfId="0" applyFont="1" applyBorder="1" applyAlignment="1" applyProtection="1">
      <alignment horizontal="center" vertical="center"/>
      <protection locked="0"/>
    </xf>
    <xf numFmtId="0" fontId="9" fillId="0" borderId="47" xfId="0" applyFont="1" applyBorder="1" applyAlignment="1" applyProtection="1">
      <alignment horizontal="center" vertical="center"/>
      <protection locked="0"/>
    </xf>
    <xf numFmtId="0" fontId="9" fillId="0" borderId="48"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9" fillId="0" borderId="55" xfId="0" applyFont="1" applyBorder="1" applyAlignment="1" applyProtection="1">
      <alignment horizontal="center" vertical="center"/>
      <protection locked="0"/>
    </xf>
    <xf numFmtId="0" fontId="9" fillId="0" borderId="56" xfId="0" applyFont="1" applyBorder="1" applyAlignment="1" applyProtection="1">
      <alignment horizontal="center" vertical="center"/>
      <protection locked="0"/>
    </xf>
    <xf numFmtId="0" fontId="14" fillId="7" borderId="17" xfId="0" applyFont="1" applyFill="1" applyBorder="1" applyAlignment="1" applyProtection="1">
      <alignment horizontal="center" vertical="center" wrapText="1"/>
      <protection hidden="1"/>
    </xf>
    <xf numFmtId="0" fontId="14" fillId="7" borderId="18" xfId="0" applyFont="1" applyFill="1" applyBorder="1" applyAlignment="1" applyProtection="1">
      <alignment horizontal="center" vertical="center" wrapText="1"/>
      <protection hidden="1"/>
    </xf>
    <xf numFmtId="0" fontId="0" fillId="0" borderId="0" xfId="0" applyProtection="1">
      <protection hidden="1"/>
    </xf>
    <xf numFmtId="0" fontId="16" fillId="0" borderId="21" xfId="0" applyFont="1" applyBorder="1" applyAlignment="1" applyProtection="1">
      <alignment horizontal="justify" vertical="center" wrapText="1"/>
      <protection hidden="1"/>
    </xf>
    <xf numFmtId="0" fontId="17" fillId="6" borderId="21" xfId="0" applyFont="1" applyFill="1" applyBorder="1" applyAlignment="1" applyProtection="1">
      <alignment horizontal="center" vertical="center" wrapText="1"/>
      <protection hidden="1"/>
    </xf>
    <xf numFmtId="0" fontId="16" fillId="8" borderId="21" xfId="0" applyFont="1" applyFill="1" applyBorder="1" applyAlignment="1" applyProtection="1">
      <alignment horizontal="center" vertical="center" wrapText="1"/>
      <protection hidden="1"/>
    </xf>
    <xf numFmtId="0" fontId="16" fillId="9" borderId="21" xfId="0" applyFont="1" applyFill="1" applyBorder="1" applyAlignment="1" applyProtection="1">
      <alignment horizontal="center" vertical="center" wrapText="1"/>
      <protection hidden="1"/>
    </xf>
    <xf numFmtId="0" fontId="16" fillId="10" borderId="21" xfId="0" applyFont="1" applyFill="1" applyBorder="1" applyAlignment="1" applyProtection="1">
      <alignment horizontal="center" vertical="center" wrapText="1"/>
      <protection hidden="1"/>
    </xf>
    <xf numFmtId="0" fontId="16" fillId="5" borderId="21" xfId="0" applyFont="1" applyFill="1" applyBorder="1" applyAlignment="1" applyProtection="1">
      <alignment horizontal="center" vertical="center" wrapText="1"/>
      <protection hidden="1"/>
    </xf>
    <xf numFmtId="0" fontId="15" fillId="0" borderId="17" xfId="0" applyFont="1" applyBorder="1" applyAlignment="1" applyProtection="1">
      <alignment horizontal="justify" vertical="center" wrapText="1"/>
      <protection hidden="1"/>
    </xf>
    <xf numFmtId="0" fontId="15" fillId="0" borderId="19" xfId="0" applyFont="1" applyBorder="1" applyAlignment="1" applyProtection="1">
      <alignment horizontal="justify" vertical="center" wrapText="1"/>
      <protection hidden="1"/>
    </xf>
    <xf numFmtId="0" fontId="15" fillId="0" borderId="21" xfId="0" applyFont="1" applyBorder="1" applyAlignment="1" applyProtection="1">
      <alignment horizontal="justify" vertical="center" wrapText="1"/>
      <protection hidden="1"/>
    </xf>
    <xf numFmtId="0" fontId="16" fillId="0" borderId="18" xfId="0" applyFont="1" applyBorder="1" applyAlignment="1" applyProtection="1">
      <alignment horizontal="justify" vertical="center" wrapText="1"/>
      <protection hidden="1"/>
    </xf>
    <xf numFmtId="0" fontId="16" fillId="0" borderId="23" xfId="0" applyFont="1" applyBorder="1" applyAlignment="1" applyProtection="1">
      <alignment horizontal="justify" vertical="center" wrapText="1"/>
      <protection hidden="1"/>
    </xf>
    <xf numFmtId="0" fontId="16" fillId="0" borderId="25" xfId="0" applyFont="1" applyBorder="1" applyAlignment="1" applyProtection="1">
      <alignment horizontal="justify" vertical="center"/>
      <protection hidden="1"/>
    </xf>
    <xf numFmtId="0" fontId="16" fillId="5" borderId="24" xfId="0" applyFont="1" applyFill="1" applyBorder="1" applyAlignment="1" applyProtection="1">
      <alignment horizontal="center" vertical="center" wrapText="1"/>
      <protection hidden="1"/>
    </xf>
    <xf numFmtId="0" fontId="16" fillId="0" borderId="21" xfId="0" applyFont="1" applyBorder="1" applyAlignment="1" applyProtection="1">
      <alignment horizontal="justify" vertical="center"/>
      <protection hidden="1"/>
    </xf>
    <xf numFmtId="0" fontId="16" fillId="10" borderId="23" xfId="0" applyFont="1" applyFill="1" applyBorder="1" applyAlignment="1" applyProtection="1">
      <alignment horizontal="center" vertical="center" wrapText="1"/>
      <protection hidden="1"/>
    </xf>
    <xf numFmtId="0" fontId="16" fillId="5" borderId="25" xfId="0" applyFont="1" applyFill="1" applyBorder="1" applyAlignment="1" applyProtection="1">
      <alignment horizontal="center" vertical="center" wrapText="1"/>
      <protection hidden="1"/>
    </xf>
    <xf numFmtId="0" fontId="16" fillId="12" borderId="21" xfId="0" applyFont="1" applyFill="1" applyBorder="1" applyAlignment="1" applyProtection="1">
      <alignment horizontal="justify" vertical="center" wrapText="1"/>
      <protection hidden="1"/>
    </xf>
    <xf numFmtId="0" fontId="16" fillId="5" borderId="29"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16" fillId="0" borderId="0" xfId="0" applyFont="1" applyAlignment="1" applyProtection="1">
      <alignment horizontal="justify" vertical="center"/>
      <protection hidden="1"/>
    </xf>
    <xf numFmtId="0" fontId="16" fillId="0" borderId="25" xfId="0" applyFont="1" applyBorder="1" applyAlignment="1" applyProtection="1">
      <alignment horizontal="justify" vertical="center" wrapText="1"/>
      <protection hidden="1"/>
    </xf>
    <xf numFmtId="0" fontId="16" fillId="0" borderId="28" xfId="0" applyFont="1" applyBorder="1" applyAlignment="1" applyProtection="1">
      <alignment horizontal="justify" vertical="center" wrapText="1"/>
      <protection hidden="1"/>
    </xf>
    <xf numFmtId="0" fontId="16" fillId="0" borderId="26" xfId="0" applyFont="1" applyBorder="1" applyProtection="1">
      <protection hidden="1"/>
    </xf>
    <xf numFmtId="0" fontId="17" fillId="6" borderId="24" xfId="0" applyFont="1" applyFill="1" applyBorder="1" applyAlignment="1" applyProtection="1">
      <alignment horizontal="center" vertical="center" wrapText="1"/>
      <protection hidden="1"/>
    </xf>
    <xf numFmtId="0" fontId="16" fillId="0" borderId="27" xfId="0" applyFont="1" applyBorder="1" applyAlignment="1" applyProtection="1">
      <alignment horizontal="justify" vertical="center"/>
      <protection hidden="1"/>
    </xf>
    <xf numFmtId="0" fontId="16" fillId="8" borderId="24" xfId="0" applyFont="1" applyFill="1" applyBorder="1" applyAlignment="1" applyProtection="1">
      <alignment horizontal="center" vertical="center" wrapText="1"/>
      <protection hidden="1"/>
    </xf>
    <xf numFmtId="0" fontId="16" fillId="9" borderId="24" xfId="0" applyFont="1" applyFill="1" applyBorder="1" applyAlignment="1" applyProtection="1">
      <alignment horizontal="center" vertical="center" wrapText="1"/>
      <protection hidden="1"/>
    </xf>
    <xf numFmtId="0" fontId="16" fillId="10" borderId="0" xfId="0" applyFont="1" applyFill="1" applyAlignment="1" applyProtection="1">
      <alignment horizontal="center" vertical="center" wrapText="1"/>
      <protection hidden="1"/>
    </xf>
    <xf numFmtId="0" fontId="16" fillId="0" borderId="28" xfId="0" applyFont="1" applyBorder="1" applyAlignment="1" applyProtection="1">
      <alignment horizontal="justify" vertical="center"/>
      <protection hidden="1"/>
    </xf>
    <xf numFmtId="0" fontId="16" fillId="5" borderId="30" xfId="0" applyFont="1" applyFill="1" applyBorder="1" applyAlignment="1" applyProtection="1">
      <alignment horizontal="center" vertical="center" wrapText="1"/>
      <protection hidden="1"/>
    </xf>
    <xf numFmtId="0" fontId="18" fillId="0" borderId="21" xfId="0" applyFont="1" applyBorder="1" applyAlignment="1" applyProtection="1">
      <alignment horizontal="justify" vertical="center" wrapText="1"/>
      <protection hidden="1"/>
    </xf>
    <xf numFmtId="0" fontId="16" fillId="0" borderId="0" xfId="0" applyFont="1" applyProtection="1">
      <protection hidden="1"/>
    </xf>
    <xf numFmtId="0" fontId="16" fillId="0" borderId="31" xfId="0" applyFont="1" applyBorder="1" applyAlignment="1" applyProtection="1">
      <alignment horizontal="justify" vertical="center" wrapText="1"/>
      <protection hidden="1"/>
    </xf>
    <xf numFmtId="0" fontId="16" fillId="0" borderId="32" xfId="0" applyFont="1" applyBorder="1" applyAlignment="1" applyProtection="1">
      <alignment horizontal="justify" vertical="center" wrapText="1"/>
      <protection hidden="1"/>
    </xf>
    <xf numFmtId="0" fontId="21" fillId="0" borderId="21" xfId="0" applyFont="1" applyBorder="1" applyAlignment="1" applyProtection="1">
      <alignment horizontal="justify" vertical="center" wrapText="1"/>
      <protection hidden="1"/>
    </xf>
    <xf numFmtId="164" fontId="10" fillId="0" borderId="69" xfId="0" applyNumberFormat="1" applyFont="1" applyBorder="1" applyAlignment="1" applyProtection="1">
      <alignment horizontal="center" vertical="center" wrapText="1"/>
      <protection hidden="1"/>
    </xf>
    <xf numFmtId="0" fontId="10" fillId="0" borderId="0" xfId="0" applyFont="1" applyAlignment="1">
      <alignment vertical="center"/>
    </xf>
    <xf numFmtId="0" fontId="30" fillId="0" borderId="0" xfId="0" applyFont="1" applyAlignment="1">
      <alignment vertical="center"/>
    </xf>
    <xf numFmtId="0" fontId="10" fillId="16" borderId="0" xfId="0" applyFont="1" applyFill="1" applyAlignment="1">
      <alignment vertical="center"/>
    </xf>
    <xf numFmtId="0" fontId="10" fillId="15" borderId="0" xfId="0" applyFont="1" applyFill="1" applyAlignment="1">
      <alignment vertical="center"/>
    </xf>
    <xf numFmtId="0" fontId="10" fillId="15" borderId="0" xfId="0" applyFont="1" applyFill="1" applyAlignment="1">
      <alignment vertical="center" wrapText="1"/>
    </xf>
    <xf numFmtId="0" fontId="10" fillId="0" borderId="5" xfId="0" applyFont="1" applyBorder="1" applyAlignment="1">
      <alignment vertical="center"/>
    </xf>
    <xf numFmtId="0" fontId="10" fillId="0" borderId="7" xfId="0" applyFont="1" applyBorder="1" applyAlignment="1">
      <alignment vertical="center"/>
    </xf>
    <xf numFmtId="0" fontId="10" fillId="0" borderId="0" xfId="0" applyFont="1" applyAlignment="1">
      <alignment vertical="center" wrapText="1"/>
    </xf>
    <xf numFmtId="0" fontId="10" fillId="0" borderId="1" xfId="0" applyFont="1" applyBorder="1" applyAlignment="1">
      <alignment vertical="center"/>
    </xf>
    <xf numFmtId="0" fontId="10" fillId="0" borderId="2" xfId="0" applyFont="1" applyBorder="1" applyAlignment="1">
      <alignment horizontal="center" vertical="center"/>
    </xf>
    <xf numFmtId="0" fontId="30" fillId="0" borderId="0" xfId="0" applyFont="1" applyAlignment="1" applyProtection="1">
      <alignment vertical="center"/>
      <protection hidden="1"/>
    </xf>
    <xf numFmtId="0" fontId="10" fillId="0" borderId="0" xfId="0" applyFont="1" applyAlignment="1" applyProtection="1">
      <alignment vertical="center"/>
      <protection hidden="1"/>
    </xf>
    <xf numFmtId="0" fontId="10" fillId="16" borderId="0" xfId="0" applyFont="1" applyFill="1" applyAlignment="1" applyProtection="1">
      <alignment vertical="center"/>
      <protection hidden="1"/>
    </xf>
    <xf numFmtId="0" fontId="10" fillId="0" borderId="2" xfId="0" applyFont="1" applyBorder="1" applyAlignment="1">
      <alignment vertical="center"/>
    </xf>
    <xf numFmtId="0" fontId="30" fillId="16" borderId="0" xfId="0" applyFont="1" applyFill="1" applyAlignment="1" applyProtection="1">
      <alignment horizontal="center" vertical="center"/>
      <protection hidden="1"/>
    </xf>
    <xf numFmtId="0" fontId="30" fillId="0" borderId="86" xfId="0" applyFont="1" applyBorder="1" applyAlignment="1" applyProtection="1">
      <alignment horizontal="center" vertical="center"/>
      <protection hidden="1"/>
    </xf>
    <xf numFmtId="0" fontId="30" fillId="16" borderId="86" xfId="0" applyFont="1" applyFill="1" applyBorder="1" applyAlignment="1" applyProtection="1">
      <alignment horizontal="center" vertical="center"/>
      <protection locked="0"/>
    </xf>
    <xf numFmtId="0" fontId="10" fillId="0" borderId="86" xfId="0" applyFont="1" applyBorder="1" applyAlignment="1" applyProtection="1">
      <alignment horizontal="center" vertical="center"/>
      <protection hidden="1"/>
    </xf>
    <xf numFmtId="0" fontId="30" fillId="16" borderId="0" xfId="0" applyFont="1" applyFill="1" applyAlignment="1" applyProtection="1">
      <alignment horizontal="center" vertical="center"/>
      <protection locked="0"/>
    </xf>
    <xf numFmtId="0" fontId="10" fillId="0" borderId="0" xfId="0" applyFont="1" applyAlignment="1" applyProtection="1">
      <alignment horizontal="center" vertical="center"/>
      <protection hidden="1"/>
    </xf>
    <xf numFmtId="0" fontId="30" fillId="16" borderId="84" xfId="0" applyFont="1" applyFill="1" applyBorder="1" applyAlignment="1" applyProtection="1">
      <alignment horizontal="center" vertical="center"/>
      <protection locked="0"/>
    </xf>
    <xf numFmtId="0" fontId="10" fillId="0" borderId="84" xfId="0" applyFont="1" applyBorder="1" applyAlignment="1" applyProtection="1">
      <alignment horizontal="center" vertical="center"/>
      <protection hidden="1"/>
    </xf>
    <xf numFmtId="0" fontId="30" fillId="4" borderId="69" xfId="0" applyFont="1" applyFill="1" applyBorder="1" applyAlignment="1" applyProtection="1">
      <alignment vertical="center" wrapText="1"/>
      <protection hidden="1"/>
    </xf>
    <xf numFmtId="0" fontId="30" fillId="16" borderId="69" xfId="0" applyFont="1" applyFill="1" applyBorder="1" applyAlignment="1" applyProtection="1">
      <alignment vertical="center" wrapText="1"/>
      <protection hidden="1"/>
    </xf>
    <xf numFmtId="0" fontId="30" fillId="4" borderId="69" xfId="0" applyFont="1" applyFill="1" applyBorder="1" applyAlignment="1" applyProtection="1">
      <alignment vertical="center" wrapText="1"/>
      <protection locked="0"/>
    </xf>
    <xf numFmtId="0" fontId="30" fillId="15" borderId="69" xfId="0" applyFont="1" applyFill="1" applyBorder="1" applyAlignment="1" applyProtection="1">
      <alignment vertical="center" wrapText="1"/>
      <protection hidden="1"/>
    </xf>
    <xf numFmtId="0" fontId="10" fillId="0" borderId="94" xfId="0" applyFont="1" applyBorder="1" applyAlignment="1">
      <alignment vertical="center"/>
    </xf>
    <xf numFmtId="0" fontId="10" fillId="0" borderId="70" xfId="0" applyFont="1" applyBorder="1" applyAlignment="1">
      <alignment vertical="center"/>
    </xf>
    <xf numFmtId="0" fontId="10" fillId="15" borderId="95" xfId="0" applyFont="1" applyFill="1" applyBorder="1" applyAlignment="1">
      <alignment horizontal="center" vertical="center" wrapText="1"/>
    </xf>
    <xf numFmtId="0" fontId="10" fillId="0" borderId="69" xfId="0" applyFont="1" applyBorder="1" applyAlignment="1" applyProtection="1">
      <alignment vertical="center" wrapText="1"/>
      <protection hidden="1"/>
    </xf>
    <xf numFmtId="0" fontId="10" fillId="16" borderId="69" xfId="0" applyFont="1" applyFill="1" applyBorder="1" applyAlignment="1" applyProtection="1">
      <alignment horizontal="center" vertical="center" wrapText="1"/>
      <protection hidden="1"/>
    </xf>
    <xf numFmtId="0" fontId="10" fillId="0" borderId="69" xfId="0" applyFont="1" applyBorder="1" applyAlignment="1" applyProtection="1">
      <alignment horizontal="left" vertical="center" wrapText="1"/>
      <protection hidden="1"/>
    </xf>
    <xf numFmtId="0" fontId="10" fillId="0" borderId="69" xfId="0" applyFont="1" applyBorder="1" applyAlignment="1" applyProtection="1">
      <alignment horizontal="justify" vertical="center" wrapText="1"/>
      <protection locked="0"/>
    </xf>
    <xf numFmtId="0" fontId="31" fillId="0" borderId="69" xfId="0" applyFont="1" applyBorder="1" applyAlignment="1" applyProtection="1">
      <alignment horizontal="center" vertical="center"/>
      <protection hidden="1"/>
    </xf>
    <xf numFmtId="0" fontId="31" fillId="15" borderId="69"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wrapText="1"/>
      <protection locked="0"/>
    </xf>
    <xf numFmtId="0" fontId="10" fillId="15" borderId="95" xfId="0" applyFont="1" applyFill="1" applyBorder="1" applyAlignment="1">
      <alignment vertical="center" wrapText="1"/>
    </xf>
    <xf numFmtId="0" fontId="33" fillId="15" borderId="95" xfId="4" applyFont="1" applyFill="1" applyBorder="1"/>
    <xf numFmtId="0" fontId="10" fillId="0" borderId="95" xfId="0" applyFont="1" applyBorder="1" applyAlignment="1" applyProtection="1">
      <alignment horizontal="center" vertical="center" wrapText="1"/>
      <protection locked="0"/>
    </xf>
    <xf numFmtId="0" fontId="10" fillId="0" borderId="95" xfId="0" applyFont="1" applyBorder="1" applyAlignment="1">
      <alignment vertical="center"/>
    </xf>
    <xf numFmtId="0" fontId="10" fillId="16" borderId="98" xfId="0" applyFont="1" applyFill="1" applyBorder="1" applyAlignment="1">
      <alignment vertical="center" wrapText="1"/>
    </xf>
    <xf numFmtId="0" fontId="10" fillId="17" borderId="95" xfId="0" applyFont="1" applyFill="1" applyBorder="1" applyAlignment="1">
      <alignment vertical="top" wrapText="1"/>
    </xf>
    <xf numFmtId="0" fontId="10" fillId="17" borderId="108" xfId="0" applyFont="1" applyFill="1" applyBorder="1" applyAlignment="1">
      <alignment horizontal="left" vertical="center" wrapText="1"/>
    </xf>
    <xf numFmtId="0" fontId="10" fillId="0" borderId="100" xfId="0" applyFont="1" applyBorder="1" applyAlignment="1" applyProtection="1">
      <alignment horizontal="center" vertical="center" wrapText="1"/>
      <protection locked="0"/>
    </xf>
    <xf numFmtId="0" fontId="10" fillId="0" borderId="100" xfId="0" applyFont="1" applyBorder="1" applyAlignment="1">
      <alignment vertical="center"/>
    </xf>
    <xf numFmtId="0" fontId="10" fillId="16" borderId="106" xfId="0" applyFont="1" applyFill="1" applyBorder="1" applyAlignment="1">
      <alignment vertical="center" wrapText="1"/>
    </xf>
    <xf numFmtId="0" fontId="10" fillId="17" borderId="100" xfId="0" applyFont="1" applyFill="1" applyBorder="1" applyAlignment="1">
      <alignment wrapText="1"/>
    </xf>
    <xf numFmtId="0" fontId="10" fillId="17" borderId="95" xfId="0" applyFont="1" applyFill="1" applyBorder="1" applyAlignment="1">
      <alignment wrapText="1"/>
    </xf>
    <xf numFmtId="0" fontId="10" fillId="0" borderId="96" xfId="0" applyFont="1" applyBorder="1" applyAlignment="1" applyProtection="1">
      <alignment horizontal="center" vertical="center" wrapText="1"/>
      <protection locked="0"/>
    </xf>
    <xf numFmtId="0" fontId="10" fillId="0" borderId="95" xfId="0" applyFont="1" applyBorder="1" applyAlignment="1">
      <alignment vertical="center" wrapText="1"/>
    </xf>
    <xf numFmtId="0" fontId="10" fillId="15" borderId="95" xfId="0" applyFont="1" applyFill="1" applyBorder="1" applyAlignment="1">
      <alignment vertical="center"/>
    </xf>
    <xf numFmtId="0" fontId="10" fillId="0" borderId="69" xfId="0" applyFont="1" applyBorder="1" applyAlignment="1" applyProtection="1">
      <alignment horizontal="center" vertical="center" wrapText="1"/>
      <protection locked="0"/>
    </xf>
    <xf numFmtId="0" fontId="34" fillId="0" borderId="95" xfId="0" applyFont="1" applyBorder="1" applyAlignment="1">
      <alignment vertical="center" wrapText="1"/>
    </xf>
    <xf numFmtId="0" fontId="10" fillId="0" borderId="69" xfId="0" applyFont="1" applyBorder="1" applyAlignment="1" applyProtection="1">
      <alignment horizontal="center" vertical="center" wrapText="1"/>
      <protection hidden="1"/>
    </xf>
    <xf numFmtId="0" fontId="10" fillId="16" borderId="95" xfId="0" applyFont="1" applyFill="1" applyBorder="1" applyAlignment="1">
      <alignment vertical="center" wrapText="1"/>
    </xf>
    <xf numFmtId="0" fontId="10" fillId="16" borderId="108" xfId="0" applyFont="1" applyFill="1" applyBorder="1" applyAlignment="1">
      <alignment wrapText="1"/>
    </xf>
    <xf numFmtId="0" fontId="31" fillId="0" borderId="69" xfId="0" applyFont="1" applyBorder="1" applyAlignment="1" applyProtection="1">
      <alignment horizontal="center" vertical="center" wrapText="1"/>
      <protection hidden="1"/>
    </xf>
    <xf numFmtId="0" fontId="31" fillId="16" borderId="69" xfId="0" applyFont="1" applyFill="1" applyBorder="1" applyAlignment="1" applyProtection="1">
      <alignment horizontal="center" vertical="center" wrapText="1"/>
      <protection hidden="1"/>
    </xf>
    <xf numFmtId="2" fontId="31" fillId="0" borderId="69" xfId="0" applyNumberFormat="1" applyFont="1" applyBorder="1" applyAlignment="1" applyProtection="1">
      <alignment horizontal="center" vertical="center"/>
      <protection hidden="1"/>
    </xf>
    <xf numFmtId="2" fontId="31" fillId="16" borderId="70" xfId="0" applyNumberFormat="1" applyFont="1" applyFill="1" applyBorder="1" applyAlignment="1" applyProtection="1">
      <alignment horizontal="center" vertical="center"/>
      <protection hidden="1"/>
    </xf>
    <xf numFmtId="0" fontId="10" fillId="0" borderId="99" xfId="0" applyFont="1" applyBorder="1" applyAlignment="1" applyProtection="1">
      <alignment horizontal="center" vertical="center" wrapText="1"/>
      <protection locked="0"/>
    </xf>
    <xf numFmtId="0" fontId="10" fillId="0" borderId="99" xfId="0" applyFont="1" applyBorder="1" applyAlignment="1">
      <alignment vertical="center"/>
    </xf>
    <xf numFmtId="0" fontId="10" fillId="16" borderId="107" xfId="0" applyFont="1" applyFill="1" applyBorder="1" applyAlignment="1">
      <alignment vertical="center" wrapText="1"/>
    </xf>
    <xf numFmtId="0" fontId="35" fillId="16" borderId="99" xfId="0" applyFont="1" applyFill="1" applyBorder="1" applyAlignment="1">
      <alignment wrapText="1"/>
    </xf>
    <xf numFmtId="0" fontId="10" fillId="16" borderId="109" xfId="0" applyFont="1" applyFill="1" applyBorder="1" applyAlignment="1">
      <alignment vertical="center" wrapText="1"/>
    </xf>
    <xf numFmtId="2" fontId="31" fillId="16" borderId="69" xfId="0" applyNumberFormat="1" applyFont="1" applyFill="1" applyBorder="1" applyAlignment="1" applyProtection="1">
      <alignment horizontal="center" vertical="center"/>
      <protection hidden="1"/>
    </xf>
    <xf numFmtId="0" fontId="10" fillId="14" borderId="96" xfId="0" applyFont="1" applyFill="1" applyBorder="1" applyAlignment="1" applyProtection="1">
      <alignment horizontal="center" vertical="center" wrapText="1"/>
      <protection locked="0"/>
    </xf>
    <xf numFmtId="0" fontId="34" fillId="15" borderId="95" xfId="0" applyFont="1" applyFill="1" applyBorder="1" applyAlignment="1">
      <alignment vertical="center" wrapText="1"/>
    </xf>
    <xf numFmtId="0" fontId="33" fillId="15" borderId="95" xfId="4" applyFont="1" applyFill="1" applyBorder="1" applyAlignment="1">
      <alignment vertical="center" wrapText="1"/>
    </xf>
    <xf numFmtId="0" fontId="33" fillId="0" borderId="0" xfId="4" applyFont="1" applyAlignment="1">
      <alignment vertical="center"/>
    </xf>
    <xf numFmtId="0" fontId="10" fillId="16" borderId="110" xfId="0" applyFont="1" applyFill="1" applyBorder="1" applyAlignment="1">
      <alignment vertical="center" wrapText="1"/>
    </xf>
    <xf numFmtId="0" fontId="10" fillId="16" borderId="111" xfId="0" applyFont="1" applyFill="1" applyBorder="1" applyAlignment="1">
      <alignment vertical="center" wrapText="1"/>
    </xf>
    <xf numFmtId="0" fontId="10" fillId="16" borderId="108" xfId="0" applyFont="1" applyFill="1" applyBorder="1" applyAlignment="1">
      <alignment vertical="center" wrapText="1"/>
    </xf>
    <xf numFmtId="0" fontId="10" fillId="0" borderId="97" xfId="0" applyFont="1" applyBorder="1" applyAlignment="1" applyProtection="1">
      <alignment horizontal="center" vertical="center" wrapText="1"/>
      <protection locked="0"/>
    </xf>
    <xf numFmtId="0" fontId="10" fillId="0" borderId="98" xfId="0" applyFont="1" applyBorder="1" applyAlignment="1">
      <alignment vertical="center"/>
    </xf>
    <xf numFmtId="0" fontId="33" fillId="0" borderId="95" xfId="4" applyFont="1" applyBorder="1"/>
    <xf numFmtId="2" fontId="10" fillId="0" borderId="69" xfId="0" applyNumberFormat="1" applyFont="1" applyBorder="1" applyAlignment="1" applyProtection="1">
      <alignment horizontal="center" vertical="center" wrapText="1"/>
      <protection hidden="1"/>
    </xf>
    <xf numFmtId="0" fontId="36" fillId="0" borderId="69" xfId="0" applyFont="1" applyBorder="1" applyAlignment="1" applyProtection="1">
      <alignment horizontal="justify" vertical="center" wrapText="1"/>
      <protection locked="0"/>
    </xf>
    <xf numFmtId="0" fontId="10" fillId="16" borderId="0" xfId="0" applyFont="1" applyFill="1" applyAlignment="1">
      <alignment vertical="center" wrapText="1"/>
    </xf>
    <xf numFmtId="0" fontId="10" fillId="16" borderId="95" xfId="0" applyFont="1" applyFill="1" applyBorder="1" applyAlignment="1">
      <alignment vertical="center"/>
    </xf>
    <xf numFmtId="0" fontId="38" fillId="15" borderId="95" xfId="0" applyFont="1" applyFill="1" applyBorder="1" applyAlignment="1">
      <alignment wrapText="1"/>
    </xf>
    <xf numFmtId="0" fontId="31" fillId="0" borderId="69" xfId="0" applyFont="1" applyBorder="1" applyAlignment="1" applyProtection="1">
      <alignment vertical="center" wrapText="1"/>
      <protection hidden="1"/>
    </xf>
    <xf numFmtId="0" fontId="10" fillId="0" borderId="14" xfId="0" applyFont="1" applyBorder="1" applyAlignment="1">
      <alignment vertical="center"/>
    </xf>
    <xf numFmtId="0" fontId="10" fillId="0" borderId="15" xfId="0" applyFont="1" applyBorder="1" applyAlignment="1" applyProtection="1">
      <alignment vertical="center"/>
      <protection hidden="1"/>
    </xf>
    <xf numFmtId="0" fontId="10" fillId="16" borderId="15" xfId="0" applyFont="1" applyFill="1" applyBorder="1" applyAlignment="1" applyProtection="1">
      <alignment vertical="center"/>
      <protection hidden="1"/>
    </xf>
    <xf numFmtId="0" fontId="10" fillId="0" borderId="16" xfId="0" applyFont="1" applyBorder="1" applyAlignment="1">
      <alignment vertical="center"/>
    </xf>
    <xf numFmtId="2" fontId="10" fillId="0" borderId="0" xfId="0" applyNumberFormat="1" applyFont="1" applyAlignment="1">
      <alignment vertical="center"/>
    </xf>
    <xf numFmtId="0" fontId="29" fillId="0" borderId="0" xfId="4"/>
    <xf numFmtId="0" fontId="29" fillId="0" borderId="0" xfId="4" applyAlignment="1">
      <alignment wrapText="1"/>
    </xf>
    <xf numFmtId="0" fontId="39" fillId="15" borderId="0" xfId="0" applyFont="1" applyFill="1" applyAlignment="1">
      <alignment vertical="center" wrapText="1"/>
    </xf>
    <xf numFmtId="0" fontId="8" fillId="15" borderId="0" xfId="0" applyFont="1" applyFill="1" applyAlignment="1">
      <alignment vertical="center"/>
    </xf>
    <xf numFmtId="0" fontId="8" fillId="0" borderId="0" xfId="0" applyFont="1" applyAlignment="1">
      <alignment vertical="center"/>
    </xf>
    <xf numFmtId="0" fontId="15" fillId="11" borderId="26" xfId="0" applyFont="1" applyFill="1" applyBorder="1" applyAlignment="1" applyProtection="1">
      <alignment horizontal="center" vertical="center"/>
      <protection hidden="1"/>
    </xf>
    <xf numFmtId="0" fontId="15" fillId="11" borderId="27" xfId="0" applyFont="1" applyFill="1" applyBorder="1" applyAlignment="1" applyProtection="1">
      <alignment horizontal="center" vertical="center"/>
      <protection hidden="1"/>
    </xf>
    <xf numFmtId="0" fontId="15" fillId="11" borderId="28" xfId="0" applyFont="1" applyFill="1" applyBorder="1" applyAlignment="1" applyProtection="1">
      <alignment horizontal="center" vertical="center"/>
      <protection hidden="1"/>
    </xf>
    <xf numFmtId="0" fontId="16" fillId="11" borderId="22" xfId="0" applyFont="1" applyFill="1" applyBorder="1" applyAlignment="1" applyProtection="1">
      <alignment horizontal="center" vertical="center" wrapText="1"/>
      <protection hidden="1"/>
    </xf>
    <xf numFmtId="0" fontId="16" fillId="11" borderId="20" xfId="0" applyFont="1" applyFill="1" applyBorder="1" applyAlignment="1" applyProtection="1">
      <alignment horizontal="center" vertical="center" wrapText="1"/>
      <protection hidden="1"/>
    </xf>
    <xf numFmtId="0" fontId="16" fillId="11" borderId="19" xfId="0" applyFont="1" applyFill="1" applyBorder="1" applyAlignment="1" applyProtection="1">
      <alignment horizontal="center" vertical="center" wrapText="1"/>
      <protection hidden="1"/>
    </xf>
    <xf numFmtId="0" fontId="15" fillId="11" borderId="22" xfId="0" applyFont="1" applyFill="1" applyBorder="1" applyAlignment="1" applyProtection="1">
      <alignment horizontal="center" vertical="center" wrapText="1"/>
      <protection hidden="1"/>
    </xf>
    <xf numFmtId="0" fontId="15" fillId="11" borderId="20" xfId="0" applyFont="1" applyFill="1" applyBorder="1" applyAlignment="1" applyProtection="1">
      <alignment horizontal="center" vertical="center" wrapText="1"/>
      <protection hidden="1"/>
    </xf>
    <xf numFmtId="0" fontId="15" fillId="11" borderId="19" xfId="0" applyFont="1" applyFill="1" applyBorder="1" applyAlignment="1" applyProtection="1">
      <alignment horizontal="center" vertical="center" wrapText="1"/>
      <protection hidden="1"/>
    </xf>
    <xf numFmtId="0" fontId="15" fillId="11" borderId="26" xfId="0" applyFont="1" applyFill="1" applyBorder="1" applyAlignment="1" applyProtection="1">
      <alignment horizontal="center" vertical="center" wrapText="1"/>
      <protection hidden="1"/>
    </xf>
    <xf numFmtId="0" fontId="15" fillId="11" borderId="27" xfId="0" applyFont="1" applyFill="1" applyBorder="1" applyAlignment="1" applyProtection="1">
      <alignment horizontal="center" vertical="center" wrapText="1"/>
      <protection hidden="1"/>
    </xf>
    <xf numFmtId="0" fontId="15" fillId="11" borderId="28" xfId="0" applyFont="1" applyFill="1" applyBorder="1" applyAlignment="1" applyProtection="1">
      <alignment horizontal="center" vertical="center" wrapText="1"/>
      <protection hidden="1"/>
    </xf>
    <xf numFmtId="0" fontId="15" fillId="11" borderId="22" xfId="0" applyFont="1" applyFill="1" applyBorder="1" applyAlignment="1" applyProtection="1">
      <alignment horizontal="justify" vertical="center" wrapText="1"/>
      <protection hidden="1"/>
    </xf>
    <xf numFmtId="0" fontId="15" fillId="11" borderId="20" xfId="0" applyFont="1" applyFill="1" applyBorder="1" applyAlignment="1" applyProtection="1">
      <alignment horizontal="justify" vertical="center" wrapText="1"/>
      <protection hidden="1"/>
    </xf>
    <xf numFmtId="0" fontId="15" fillId="11" borderId="19" xfId="0" applyFont="1" applyFill="1" applyBorder="1" applyAlignment="1" applyProtection="1">
      <alignment horizontal="justify" vertical="center" wrapText="1"/>
      <protection hidden="1"/>
    </xf>
    <xf numFmtId="0" fontId="18" fillId="11" borderId="26" xfId="0" applyFont="1" applyFill="1" applyBorder="1" applyAlignment="1" applyProtection="1">
      <alignment vertical="center"/>
      <protection hidden="1"/>
    </xf>
    <xf numFmtId="0" fontId="18" fillId="11" borderId="27" xfId="0" applyFont="1" applyFill="1" applyBorder="1" applyAlignment="1" applyProtection="1">
      <alignment vertical="center"/>
      <protection hidden="1"/>
    </xf>
    <xf numFmtId="0" fontId="18" fillId="11" borderId="28" xfId="0" applyFont="1" applyFill="1" applyBorder="1" applyAlignment="1" applyProtection="1">
      <alignment vertical="center"/>
      <protection hidden="1"/>
    </xf>
    <xf numFmtId="0" fontId="18" fillId="11" borderId="26" xfId="0" applyFont="1" applyFill="1" applyBorder="1" applyAlignment="1" applyProtection="1">
      <alignment horizontal="center" vertical="center"/>
      <protection hidden="1"/>
    </xf>
    <xf numFmtId="0" fontId="18" fillId="11" borderId="27" xfId="0" applyFont="1" applyFill="1" applyBorder="1" applyAlignment="1" applyProtection="1">
      <alignment horizontal="center" vertical="center"/>
      <protection hidden="1"/>
    </xf>
    <xf numFmtId="0" fontId="18" fillId="11" borderId="28" xfId="0" applyFont="1" applyFill="1" applyBorder="1" applyAlignment="1" applyProtection="1">
      <alignment horizontal="center" vertical="center"/>
      <protection hidden="1"/>
    </xf>
    <xf numFmtId="0" fontId="18" fillId="11" borderId="26" xfId="0" applyFont="1" applyFill="1" applyBorder="1" applyAlignment="1" applyProtection="1">
      <alignment horizontal="center" vertical="center" wrapText="1"/>
      <protection hidden="1"/>
    </xf>
    <xf numFmtId="0" fontId="18" fillId="11" borderId="27" xfId="0" applyFont="1" applyFill="1" applyBorder="1" applyAlignment="1" applyProtection="1">
      <alignment horizontal="center" vertical="center" wrapText="1"/>
      <protection hidden="1"/>
    </xf>
    <xf numFmtId="0" fontId="18" fillId="11" borderId="28" xfId="0" applyFont="1" applyFill="1" applyBorder="1" applyAlignment="1" applyProtection="1">
      <alignment horizontal="center" vertical="center" wrapText="1"/>
      <protection hidden="1"/>
    </xf>
    <xf numFmtId="0" fontId="15" fillId="11" borderId="22" xfId="0" applyFont="1" applyFill="1" applyBorder="1" applyAlignment="1" applyProtection="1">
      <alignment horizontal="center" vertical="center"/>
      <protection hidden="1"/>
    </xf>
    <xf numFmtId="0" fontId="15" fillId="11" borderId="20" xfId="0" applyFont="1" applyFill="1" applyBorder="1" applyAlignment="1" applyProtection="1">
      <alignment horizontal="center" vertical="center"/>
      <protection hidden="1"/>
    </xf>
    <xf numFmtId="0" fontId="15" fillId="11" borderId="19" xfId="0" applyFont="1" applyFill="1" applyBorder="1" applyAlignment="1" applyProtection="1">
      <alignment horizontal="center" vertical="center"/>
      <protection hidden="1"/>
    </xf>
    <xf numFmtId="0" fontId="19" fillId="11" borderId="26" xfId="0" applyFont="1" applyFill="1" applyBorder="1" applyAlignment="1" applyProtection="1">
      <alignment horizontal="center" vertical="center" wrapText="1"/>
      <protection hidden="1"/>
    </xf>
    <xf numFmtId="0" fontId="19" fillId="11" borderId="27" xfId="0" applyFont="1" applyFill="1" applyBorder="1" applyAlignment="1" applyProtection="1">
      <alignment horizontal="center" vertical="center" wrapText="1"/>
      <protection hidden="1"/>
    </xf>
    <xf numFmtId="0" fontId="19" fillId="11" borderId="28" xfId="0" applyFont="1" applyFill="1" applyBorder="1" applyAlignment="1" applyProtection="1">
      <alignment horizontal="center" vertical="center" wrapText="1"/>
      <protection hidden="1"/>
    </xf>
    <xf numFmtId="0" fontId="16" fillId="11" borderId="26" xfId="0" applyFont="1" applyFill="1" applyBorder="1" applyAlignment="1" applyProtection="1">
      <alignment horizontal="center" vertical="center" wrapText="1"/>
      <protection hidden="1"/>
    </xf>
    <xf numFmtId="0" fontId="16" fillId="11" borderId="27" xfId="0" applyFont="1" applyFill="1" applyBorder="1" applyAlignment="1" applyProtection="1">
      <alignment horizontal="center" vertical="center" wrapText="1"/>
      <protection hidden="1"/>
    </xf>
    <xf numFmtId="0" fontId="16" fillId="11" borderId="28" xfId="0" applyFont="1" applyFill="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22" fillId="0" borderId="26" xfId="0" applyFont="1" applyBorder="1" applyAlignment="1" applyProtection="1">
      <alignment horizontal="center" vertical="center" wrapText="1"/>
      <protection hidden="1"/>
    </xf>
    <xf numFmtId="0" fontId="22" fillId="0" borderId="27" xfId="0" applyFont="1" applyBorder="1" applyAlignment="1" applyProtection="1">
      <alignment horizontal="center" vertical="center" wrapText="1"/>
      <protection hidden="1"/>
    </xf>
    <xf numFmtId="0" fontId="22" fillId="0" borderId="28" xfId="0" applyFont="1" applyBorder="1" applyAlignment="1" applyProtection="1">
      <alignment horizontal="center" vertical="center" wrapText="1"/>
      <protection hidden="1"/>
    </xf>
    <xf numFmtId="0" fontId="16" fillId="0" borderId="26" xfId="0" applyFont="1" applyBorder="1" applyAlignment="1" applyProtection="1">
      <alignment horizontal="center" vertical="center" wrapText="1"/>
      <protection hidden="1"/>
    </xf>
    <xf numFmtId="0" fontId="16" fillId="0" borderId="27" xfId="0" applyFont="1" applyBorder="1" applyAlignment="1" applyProtection="1">
      <alignment horizontal="center" vertical="center" wrapText="1"/>
      <protection hidden="1"/>
    </xf>
    <xf numFmtId="0" fontId="16" fillId="0" borderId="28" xfId="0" applyFont="1" applyBorder="1" applyAlignment="1" applyProtection="1">
      <alignment horizontal="center" vertical="center" wrapText="1"/>
      <protection hidden="1"/>
    </xf>
    <xf numFmtId="0" fontId="25" fillId="0" borderId="69" xfId="0" applyFont="1" applyBorder="1" applyAlignment="1" applyProtection="1">
      <alignment horizontal="left" vertical="top" wrapText="1"/>
      <protection hidden="1"/>
    </xf>
    <xf numFmtId="0" fontId="13" fillId="0" borderId="0" xfId="1" applyAlignment="1" applyProtection="1">
      <alignment horizontal="center" vertical="center"/>
      <protection hidden="1"/>
    </xf>
    <xf numFmtId="0" fontId="24" fillId="13" borderId="70" xfId="0" applyFont="1" applyFill="1" applyBorder="1" applyAlignment="1" applyProtection="1">
      <alignment horizontal="center" vertical="center" wrapText="1"/>
      <protection hidden="1"/>
    </xf>
    <xf numFmtId="0" fontId="24" fillId="13" borderId="71" xfId="0" applyFont="1" applyFill="1" applyBorder="1" applyAlignment="1" applyProtection="1">
      <alignment horizontal="center" vertical="center" wrapText="1"/>
      <protection hidden="1"/>
    </xf>
    <xf numFmtId="0" fontId="24" fillId="13" borderId="72" xfId="0" applyFont="1" applyFill="1" applyBorder="1" applyAlignment="1" applyProtection="1">
      <alignment horizontal="center" vertical="center" wrapText="1"/>
      <protection hidden="1"/>
    </xf>
    <xf numFmtId="0" fontId="25" fillId="0" borderId="70" xfId="0" applyFont="1" applyBorder="1" applyAlignment="1" applyProtection="1">
      <alignment horizontal="left" vertical="top" wrapText="1"/>
      <protection hidden="1"/>
    </xf>
    <xf numFmtId="0" fontId="25" fillId="0" borderId="71" xfId="0" applyFont="1" applyBorder="1" applyAlignment="1" applyProtection="1">
      <alignment horizontal="left" vertical="top" wrapText="1"/>
      <protection hidden="1"/>
    </xf>
    <xf numFmtId="0" fontId="25" fillId="0" borderId="72" xfId="0" applyFont="1" applyBorder="1" applyAlignment="1" applyProtection="1">
      <alignment horizontal="left" vertical="top" wrapText="1"/>
      <protection hidden="1"/>
    </xf>
    <xf numFmtId="9" fontId="0" fillId="14" borderId="0" xfId="2" applyFont="1" applyFill="1" applyBorder="1" applyAlignment="1" applyProtection="1">
      <alignment horizontal="center" vertical="center" wrapText="1"/>
      <protection hidden="1"/>
    </xf>
    <xf numFmtId="0" fontId="23" fillId="14" borderId="0" xfId="0" applyFont="1" applyFill="1" applyAlignment="1" applyProtection="1">
      <alignment horizontal="center" vertical="center" wrapText="1"/>
      <protection hidden="1"/>
    </xf>
    <xf numFmtId="0" fontId="25" fillId="14" borderId="0" xfId="0" applyFont="1" applyFill="1" applyAlignment="1" applyProtection="1">
      <alignment horizontal="left" vertical="center" wrapText="1"/>
      <protection hidden="1"/>
    </xf>
    <xf numFmtId="0" fontId="13" fillId="14" borderId="0" xfId="1" applyFill="1" applyAlignment="1" applyProtection="1">
      <alignment horizontal="center" vertical="center" wrapText="1"/>
      <protection hidden="1"/>
    </xf>
    <xf numFmtId="0" fontId="30" fillId="0" borderId="6" xfId="0" applyFont="1" applyBorder="1" applyAlignment="1" applyProtection="1">
      <alignment horizontal="center" vertical="center"/>
      <protection hidden="1"/>
    </xf>
    <xf numFmtId="0" fontId="10" fillId="3" borderId="8" xfId="0" applyFont="1" applyFill="1" applyBorder="1" applyAlignment="1" applyProtection="1">
      <alignment horizontal="center" vertical="center"/>
      <protection hidden="1"/>
    </xf>
    <xf numFmtId="0" fontId="10" fillId="3" borderId="9" xfId="0" applyFont="1" applyFill="1" applyBorder="1" applyAlignment="1" applyProtection="1">
      <alignment horizontal="center" vertical="center"/>
      <protection hidden="1"/>
    </xf>
    <xf numFmtId="0" fontId="30" fillId="0" borderId="101" xfId="0" applyFont="1" applyBorder="1" applyAlignment="1" applyProtection="1">
      <alignment horizontal="center" vertical="center"/>
      <protection hidden="1"/>
    </xf>
    <xf numFmtId="0" fontId="30" fillId="0" borderId="102" xfId="0" applyFont="1" applyBorder="1" applyAlignment="1" applyProtection="1">
      <alignment horizontal="center" vertical="center"/>
      <protection hidden="1"/>
    </xf>
    <xf numFmtId="0" fontId="30" fillId="0" borderId="103" xfId="0" applyFont="1" applyBorder="1" applyAlignment="1" applyProtection="1">
      <alignment horizontal="center" vertical="center"/>
      <protection hidden="1"/>
    </xf>
    <xf numFmtId="0" fontId="30" fillId="0" borderId="92" xfId="0" applyFont="1" applyBorder="1" applyAlignment="1" applyProtection="1">
      <alignment horizontal="center" vertical="center"/>
      <protection hidden="1"/>
    </xf>
    <xf numFmtId="0" fontId="30" fillId="0" borderId="29" xfId="0" applyFont="1" applyBorder="1" applyAlignment="1" applyProtection="1">
      <alignment horizontal="center" vertical="center"/>
      <protection hidden="1"/>
    </xf>
    <xf numFmtId="0" fontId="30" fillId="0" borderId="30" xfId="0" applyFont="1" applyBorder="1" applyAlignment="1" applyProtection="1">
      <alignment horizontal="center" vertical="center"/>
      <protection hidden="1"/>
    </xf>
    <xf numFmtId="2" fontId="32" fillId="0" borderId="73" xfId="0" applyNumberFormat="1" applyFont="1" applyBorder="1" applyAlignment="1" applyProtection="1">
      <alignment horizontal="center" vertical="center"/>
      <protection hidden="1"/>
    </xf>
    <xf numFmtId="2" fontId="32" fillId="0" borderId="97" xfId="0" applyNumberFormat="1" applyFont="1" applyBorder="1" applyAlignment="1" applyProtection="1">
      <alignment horizontal="center" vertical="center"/>
      <protection hidden="1"/>
    </xf>
    <xf numFmtId="2" fontId="32" fillId="0" borderId="96" xfId="0" applyNumberFormat="1" applyFont="1" applyBorder="1" applyAlignment="1" applyProtection="1">
      <alignment horizontal="center" vertical="center"/>
      <protection hidden="1"/>
    </xf>
    <xf numFmtId="0" fontId="10" fillId="0" borderId="73" xfId="0" applyFont="1" applyBorder="1" applyAlignment="1" applyProtection="1">
      <alignment horizontal="center" vertical="center" wrapText="1"/>
      <protection hidden="1"/>
    </xf>
    <xf numFmtId="0" fontId="10" fillId="0" borderId="96" xfId="0" applyFont="1" applyBorder="1" applyAlignment="1" applyProtection="1">
      <alignment horizontal="center" vertical="center" wrapText="1"/>
      <protection hidden="1"/>
    </xf>
    <xf numFmtId="2" fontId="31" fillId="0" borderId="73" xfId="0" applyNumberFormat="1" applyFont="1" applyBorder="1" applyAlignment="1" applyProtection="1">
      <alignment horizontal="center" vertical="center"/>
      <protection hidden="1"/>
    </xf>
    <xf numFmtId="2" fontId="31" fillId="0" borderId="96" xfId="0" applyNumberFormat="1" applyFont="1" applyBorder="1" applyAlignment="1" applyProtection="1">
      <alignment horizontal="center" vertical="center"/>
      <protection hidden="1"/>
    </xf>
    <xf numFmtId="0" fontId="30" fillId="2" borderId="85" xfId="0" applyFont="1" applyFill="1" applyBorder="1" applyAlignment="1" applyProtection="1">
      <alignment horizontal="center" vertical="center"/>
      <protection locked="0"/>
    </xf>
    <xf numFmtId="0" fontId="30" fillId="2" borderId="86" xfId="0" applyFont="1" applyFill="1" applyBorder="1" applyAlignment="1" applyProtection="1">
      <alignment horizontal="center" vertical="center"/>
      <protection locked="0"/>
    </xf>
    <xf numFmtId="0" fontId="30" fillId="2" borderId="76" xfId="0" applyFont="1" applyFill="1" applyBorder="1" applyAlignment="1" applyProtection="1">
      <alignment horizontal="center" vertical="center"/>
      <protection locked="0"/>
    </xf>
    <xf numFmtId="0" fontId="30" fillId="2" borderId="81" xfId="0" applyFont="1" applyFill="1" applyBorder="1" applyAlignment="1" applyProtection="1">
      <alignment horizontal="center" vertical="center"/>
      <protection locked="0"/>
    </xf>
    <xf numFmtId="0" fontId="30" fillId="2" borderId="0" xfId="0" applyFont="1" applyFill="1" applyAlignment="1" applyProtection="1">
      <alignment horizontal="center" vertical="center"/>
      <protection locked="0"/>
    </xf>
    <xf numFmtId="0" fontId="30" fillId="2" borderId="82" xfId="0" applyFont="1" applyFill="1" applyBorder="1" applyAlignment="1" applyProtection="1">
      <alignment horizontal="center" vertical="center"/>
      <protection locked="0"/>
    </xf>
    <xf numFmtId="0" fontId="30" fillId="2" borderId="87" xfId="0" applyFont="1" applyFill="1" applyBorder="1" applyAlignment="1" applyProtection="1">
      <alignment horizontal="center" vertical="center"/>
      <protection locked="0"/>
    </xf>
    <xf numFmtId="0" fontId="30" fillId="2" borderId="84" xfId="0" applyFont="1" applyFill="1" applyBorder="1" applyAlignment="1" applyProtection="1">
      <alignment horizontal="center" vertical="center"/>
      <protection locked="0"/>
    </xf>
    <xf numFmtId="0" fontId="30" fillId="2" borderId="77" xfId="0" applyFont="1" applyFill="1" applyBorder="1" applyAlignment="1" applyProtection="1">
      <alignment horizontal="center" vertical="center"/>
      <protection locked="0"/>
    </xf>
    <xf numFmtId="2" fontId="10" fillId="0" borderId="85" xfId="0" applyNumberFormat="1" applyFont="1" applyBorder="1" applyAlignment="1" applyProtection="1">
      <alignment horizontal="center" vertical="center"/>
      <protection hidden="1"/>
    </xf>
    <xf numFmtId="2" fontId="10" fillId="0" borderId="76" xfId="0" applyNumberFormat="1" applyFont="1" applyBorder="1" applyAlignment="1" applyProtection="1">
      <alignment horizontal="center" vertical="center"/>
      <protection hidden="1"/>
    </xf>
    <xf numFmtId="2" fontId="10" fillId="0" borderId="81" xfId="0" applyNumberFormat="1" applyFont="1" applyBorder="1" applyAlignment="1" applyProtection="1">
      <alignment horizontal="center" vertical="center"/>
      <protection hidden="1"/>
    </xf>
    <xf numFmtId="2" fontId="10" fillId="0" borderId="82" xfId="0" applyNumberFormat="1" applyFont="1" applyBorder="1" applyAlignment="1" applyProtection="1">
      <alignment horizontal="center" vertical="center"/>
      <protection hidden="1"/>
    </xf>
    <xf numFmtId="2" fontId="10" fillId="0" borderId="87" xfId="0" applyNumberFormat="1" applyFont="1" applyBorder="1" applyAlignment="1" applyProtection="1">
      <alignment horizontal="center" vertical="center"/>
      <protection hidden="1"/>
    </xf>
    <xf numFmtId="2" fontId="10" fillId="0" borderId="77" xfId="0" applyNumberFormat="1" applyFont="1" applyBorder="1" applyAlignment="1" applyProtection="1">
      <alignment horizontal="center" vertical="center"/>
      <protection hidden="1"/>
    </xf>
    <xf numFmtId="0" fontId="10" fillId="0" borderId="85" xfId="0" applyFont="1" applyBorder="1" applyAlignment="1" applyProtection="1">
      <alignment horizontal="center" vertical="center"/>
      <protection hidden="1"/>
    </xf>
    <xf numFmtId="0" fontId="10" fillId="0" borderId="86" xfId="0" applyFont="1" applyBorder="1" applyAlignment="1" applyProtection="1">
      <alignment horizontal="center" vertical="center"/>
      <protection hidden="1"/>
    </xf>
    <xf numFmtId="0" fontId="10" fillId="0" borderId="81" xfId="0" applyFont="1" applyBorder="1" applyAlignment="1" applyProtection="1">
      <alignment horizontal="center" vertical="center"/>
      <protection hidden="1"/>
    </xf>
    <xf numFmtId="0" fontId="10" fillId="0" borderId="0" xfId="0" applyFont="1" applyAlignment="1" applyProtection="1">
      <alignment horizontal="center" vertical="center"/>
      <protection hidden="1"/>
    </xf>
    <xf numFmtId="0" fontId="10" fillId="0" borderId="87" xfId="0" applyFont="1" applyBorder="1" applyAlignment="1" applyProtection="1">
      <alignment horizontal="center" vertical="center"/>
      <protection hidden="1"/>
    </xf>
    <xf numFmtId="0" fontId="10" fillId="0" borderId="84" xfId="0" applyFont="1" applyBorder="1" applyAlignment="1" applyProtection="1">
      <alignment horizontal="center" vertical="center"/>
      <protection hidden="1"/>
    </xf>
    <xf numFmtId="164" fontId="10" fillId="0" borderId="85" xfId="0" applyNumberFormat="1" applyFont="1" applyBorder="1" applyAlignment="1" applyProtection="1">
      <alignment vertical="center" wrapText="1"/>
      <protection hidden="1"/>
    </xf>
    <xf numFmtId="164" fontId="10" fillId="0" borderId="76" xfId="0" applyNumberFormat="1" applyFont="1" applyBorder="1" applyAlignment="1" applyProtection="1">
      <alignment vertical="center" wrapText="1"/>
      <protection hidden="1"/>
    </xf>
    <xf numFmtId="164" fontId="10" fillId="0" borderId="81" xfId="0" applyNumberFormat="1" applyFont="1" applyBorder="1" applyAlignment="1" applyProtection="1">
      <alignment vertical="center" wrapText="1"/>
      <protection hidden="1"/>
    </xf>
    <xf numFmtId="164" fontId="10" fillId="0" borderId="82" xfId="0" applyNumberFormat="1" applyFont="1" applyBorder="1" applyAlignment="1" applyProtection="1">
      <alignment vertical="center" wrapText="1"/>
      <protection hidden="1"/>
    </xf>
    <xf numFmtId="164" fontId="10" fillId="0" borderId="87" xfId="0" applyNumberFormat="1" applyFont="1" applyBorder="1" applyAlignment="1" applyProtection="1">
      <alignment vertical="center" wrapText="1"/>
      <protection hidden="1"/>
    </xf>
    <xf numFmtId="164" fontId="10" fillId="0" borderId="77" xfId="0" applyNumberFormat="1" applyFont="1" applyBorder="1" applyAlignment="1" applyProtection="1">
      <alignment vertical="center" wrapText="1"/>
      <protection hidden="1"/>
    </xf>
    <xf numFmtId="0" fontId="30" fillId="0" borderId="73" xfId="0" applyFont="1" applyBorder="1" applyAlignment="1" applyProtection="1">
      <alignment horizontal="center" vertical="center" wrapText="1"/>
      <protection hidden="1"/>
    </xf>
    <xf numFmtId="0" fontId="30" fillId="0" borderId="97" xfId="0" applyFont="1" applyBorder="1" applyAlignment="1" applyProtection="1">
      <alignment horizontal="center" vertical="center" wrapText="1"/>
      <protection hidden="1"/>
    </xf>
    <xf numFmtId="0" fontId="30" fillId="0" borderId="96" xfId="0" applyFont="1" applyBorder="1" applyAlignment="1" applyProtection="1">
      <alignment horizontal="center" vertical="center" wrapText="1"/>
      <protection hidden="1"/>
    </xf>
    <xf numFmtId="164" fontId="30" fillId="0" borderId="73" xfId="0" applyNumberFormat="1" applyFont="1" applyBorder="1" applyAlignment="1" applyProtection="1">
      <alignment horizontal="center" vertical="center" wrapText="1"/>
      <protection hidden="1"/>
    </xf>
    <xf numFmtId="164" fontId="30" fillId="0" borderId="97" xfId="0" applyNumberFormat="1" applyFont="1" applyBorder="1" applyAlignment="1" applyProtection="1">
      <alignment horizontal="center" vertical="center" wrapText="1"/>
      <protection hidden="1"/>
    </xf>
    <xf numFmtId="164" fontId="30" fillId="0" borderId="96" xfId="0" applyNumberFormat="1" applyFont="1" applyBorder="1" applyAlignment="1" applyProtection="1">
      <alignment horizontal="center" vertical="center" wrapText="1"/>
      <protection hidden="1"/>
    </xf>
    <xf numFmtId="2" fontId="10" fillId="0" borderId="73" xfId="0" applyNumberFormat="1" applyFont="1" applyBorder="1" applyAlignment="1" applyProtection="1">
      <alignment horizontal="center" vertical="center" wrapText="1"/>
      <protection hidden="1"/>
    </xf>
    <xf numFmtId="2" fontId="10" fillId="0" borderId="97" xfId="0" applyNumberFormat="1" applyFont="1" applyBorder="1" applyAlignment="1" applyProtection="1">
      <alignment horizontal="center" vertical="center" wrapText="1"/>
      <protection hidden="1"/>
    </xf>
    <xf numFmtId="2" fontId="10" fillId="0" borderId="96" xfId="0" applyNumberFormat="1" applyFont="1" applyBorder="1" applyAlignment="1" applyProtection="1">
      <alignment horizontal="center" vertical="center" wrapText="1"/>
      <protection hidden="1"/>
    </xf>
    <xf numFmtId="0" fontId="10" fillId="0" borderId="97" xfId="0" applyFont="1" applyBorder="1" applyAlignment="1" applyProtection="1">
      <alignment horizontal="center" vertical="center" wrapText="1"/>
      <protection hidden="1"/>
    </xf>
    <xf numFmtId="164" fontId="10" fillId="0" borderId="73" xfId="0" applyNumberFormat="1" applyFont="1" applyBorder="1" applyAlignment="1" applyProtection="1">
      <alignment horizontal="center" vertical="center" wrapText="1"/>
      <protection hidden="1"/>
    </xf>
    <xf numFmtId="164" fontId="10" fillId="0" borderId="97" xfId="0" applyNumberFormat="1" applyFont="1" applyBorder="1" applyAlignment="1" applyProtection="1">
      <alignment horizontal="center" vertical="center" wrapText="1"/>
      <protection hidden="1"/>
    </xf>
    <xf numFmtId="164" fontId="10" fillId="0" borderId="96" xfId="0" applyNumberFormat="1" applyFont="1" applyBorder="1" applyAlignment="1" applyProtection="1">
      <alignment horizontal="center" vertical="center" wrapText="1"/>
      <protection hidden="1"/>
    </xf>
    <xf numFmtId="2" fontId="31" fillId="0" borderId="97" xfId="0" applyNumberFormat="1" applyFont="1" applyBorder="1" applyAlignment="1" applyProtection="1">
      <alignment horizontal="center" vertical="center"/>
      <protection hidden="1"/>
    </xf>
    <xf numFmtId="0" fontId="31" fillId="0" borderId="73" xfId="0" applyFont="1" applyBorder="1" applyAlignment="1" applyProtection="1">
      <alignment horizontal="center" vertical="center" wrapText="1"/>
      <protection hidden="1"/>
    </xf>
    <xf numFmtId="0" fontId="31" fillId="0" borderId="96" xfId="0" applyFont="1" applyBorder="1" applyAlignment="1" applyProtection="1">
      <alignment horizontal="center" vertical="center" wrapText="1"/>
      <protection hidden="1"/>
    </xf>
    <xf numFmtId="0" fontId="31" fillId="0" borderId="97" xfId="0" applyFont="1" applyBorder="1" applyAlignment="1" applyProtection="1">
      <alignment horizontal="center" vertical="center" wrapText="1"/>
      <protection hidden="1"/>
    </xf>
    <xf numFmtId="164" fontId="10" fillId="0" borderId="86" xfId="0" applyNumberFormat="1" applyFont="1" applyBorder="1" applyAlignment="1" applyProtection="1">
      <alignment vertical="center" wrapText="1"/>
      <protection hidden="1"/>
    </xf>
    <xf numFmtId="164" fontId="10" fillId="0" borderId="0" xfId="0" applyNumberFormat="1" applyFont="1" applyAlignment="1" applyProtection="1">
      <alignment vertical="center" wrapText="1"/>
      <protection hidden="1"/>
    </xf>
    <xf numFmtId="164" fontId="10" fillId="0" borderId="84" xfId="0" applyNumberFormat="1" applyFont="1" applyBorder="1" applyAlignment="1" applyProtection="1">
      <alignment vertical="center" wrapText="1"/>
      <protection hidden="1"/>
    </xf>
    <xf numFmtId="2" fontId="32" fillId="16" borderId="104" xfId="0" applyNumberFormat="1" applyFont="1" applyFill="1" applyBorder="1" applyAlignment="1" applyProtection="1">
      <alignment horizontal="center" vertical="center"/>
      <protection hidden="1"/>
    </xf>
    <xf numFmtId="2" fontId="32" fillId="16" borderId="94" xfId="0" applyNumberFormat="1" applyFont="1" applyFill="1" applyBorder="1" applyAlignment="1" applyProtection="1">
      <alignment horizontal="center" vertical="center"/>
      <protection hidden="1"/>
    </xf>
    <xf numFmtId="2" fontId="32" fillId="16" borderId="105" xfId="0" applyNumberFormat="1" applyFont="1" applyFill="1" applyBorder="1" applyAlignment="1" applyProtection="1">
      <alignment horizontal="center" vertical="center"/>
      <protection hidden="1"/>
    </xf>
    <xf numFmtId="2" fontId="31" fillId="16" borderId="73" xfId="0" applyNumberFormat="1" applyFont="1" applyFill="1" applyBorder="1" applyAlignment="1" applyProtection="1">
      <alignment horizontal="center" vertical="center"/>
      <protection hidden="1"/>
    </xf>
    <xf numFmtId="2" fontId="31" fillId="16" borderId="96" xfId="0" applyNumberFormat="1" applyFont="1" applyFill="1" applyBorder="1" applyAlignment="1" applyProtection="1">
      <alignment horizontal="center" vertical="center"/>
      <protection hidden="1"/>
    </xf>
    <xf numFmtId="2" fontId="31" fillId="16" borderId="104" xfId="0" applyNumberFormat="1" applyFont="1" applyFill="1" applyBorder="1" applyAlignment="1" applyProtection="1">
      <alignment horizontal="center" vertical="center"/>
      <protection hidden="1"/>
    </xf>
    <xf numFmtId="2" fontId="31" fillId="16" borderId="94" xfId="0" applyNumberFormat="1" applyFont="1" applyFill="1" applyBorder="1" applyAlignment="1" applyProtection="1">
      <alignment horizontal="center" vertical="center"/>
      <protection hidden="1"/>
    </xf>
    <xf numFmtId="2" fontId="31" fillId="16" borderId="105" xfId="0" applyNumberFormat="1" applyFont="1" applyFill="1" applyBorder="1" applyAlignment="1" applyProtection="1">
      <alignment horizontal="center" vertical="center"/>
      <protection hidden="1"/>
    </xf>
    <xf numFmtId="2" fontId="31" fillId="16" borderId="97" xfId="0" applyNumberFormat="1" applyFont="1" applyFill="1" applyBorder="1" applyAlignment="1" applyProtection="1">
      <alignment horizontal="center" vertical="center"/>
      <protection hidden="1"/>
    </xf>
    <xf numFmtId="0" fontId="12" fillId="0" borderId="36" xfId="0" applyFont="1" applyBorder="1" applyAlignment="1" applyProtection="1">
      <alignment horizontal="center" vertical="center" wrapText="1"/>
      <protection hidden="1"/>
    </xf>
    <xf numFmtId="0" fontId="12" fillId="0" borderId="39" xfId="0" applyFont="1" applyBorder="1" applyAlignment="1" applyProtection="1">
      <alignment horizontal="center" vertical="center" wrapText="1"/>
      <protection hidden="1"/>
    </xf>
    <xf numFmtId="0" fontId="12" fillId="0" borderId="41" xfId="0" applyFont="1" applyBorder="1" applyAlignment="1" applyProtection="1">
      <alignment horizontal="center" vertical="center" wrapText="1"/>
      <protection hidden="1"/>
    </xf>
    <xf numFmtId="2" fontId="12" fillId="0" borderId="26" xfId="0" applyNumberFormat="1" applyFont="1" applyBorder="1" applyAlignment="1" applyProtection="1">
      <alignment horizontal="center" vertical="center"/>
      <protection hidden="1"/>
    </xf>
    <xf numFmtId="2" fontId="12" fillId="0" borderId="27" xfId="0" applyNumberFormat="1" applyFont="1" applyBorder="1" applyAlignment="1" applyProtection="1">
      <alignment horizontal="center" vertical="center"/>
      <protection hidden="1"/>
    </xf>
    <xf numFmtId="2" fontId="12" fillId="0" borderId="28" xfId="0" applyNumberFormat="1" applyFont="1" applyBorder="1" applyAlignment="1" applyProtection="1">
      <alignment horizontal="center" vertical="center"/>
      <protection hidden="1"/>
    </xf>
    <xf numFmtId="0" fontId="12" fillId="0" borderId="61" xfId="0" applyFont="1" applyBorder="1" applyAlignment="1" applyProtection="1">
      <alignment horizontal="center" vertical="center" wrapText="1"/>
      <protection hidden="1"/>
    </xf>
    <xf numFmtId="0" fontId="12" fillId="0" borderId="62" xfId="0" applyFont="1" applyBorder="1" applyAlignment="1" applyProtection="1">
      <alignment horizontal="center" vertical="center" wrapText="1"/>
      <protection hidden="1"/>
    </xf>
    <xf numFmtId="0" fontId="12" fillId="0" borderId="63" xfId="0" applyFont="1" applyBorder="1" applyAlignment="1" applyProtection="1">
      <alignment horizontal="center" vertical="center" wrapText="1"/>
      <protection hidden="1"/>
    </xf>
    <xf numFmtId="0" fontId="9" fillId="0" borderId="51" xfId="0" applyFont="1" applyBorder="1" applyAlignment="1" applyProtection="1">
      <alignment horizontal="center" vertical="center" wrapText="1"/>
      <protection hidden="1"/>
    </xf>
    <xf numFmtId="0" fontId="9" fillId="0" borderId="53" xfId="0" applyFont="1" applyBorder="1" applyAlignment="1" applyProtection="1">
      <alignment horizontal="center" vertical="center" wrapText="1"/>
      <protection hidden="1"/>
    </xf>
    <xf numFmtId="0" fontId="9" fillId="0" borderId="61" xfId="0" applyFont="1" applyBorder="1" applyAlignment="1" applyProtection="1">
      <alignment horizontal="center" vertical="center" wrapText="1"/>
      <protection hidden="1"/>
    </xf>
    <xf numFmtId="0" fontId="9" fillId="0" borderId="62" xfId="0" applyFont="1" applyBorder="1" applyAlignment="1" applyProtection="1">
      <alignment horizontal="center" vertical="center" wrapText="1"/>
      <protection hidden="1"/>
    </xf>
    <xf numFmtId="0" fontId="9" fillId="0" borderId="63" xfId="0" applyFont="1" applyBorder="1" applyAlignment="1" applyProtection="1">
      <alignment horizontal="center" vertical="center" wrapText="1"/>
      <protection hidden="1"/>
    </xf>
    <xf numFmtId="0" fontId="9" fillId="0" borderId="36"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41" xfId="0" applyFont="1" applyBorder="1" applyAlignment="1" applyProtection="1">
      <alignment horizontal="center" vertical="center" wrapText="1"/>
      <protection hidden="1"/>
    </xf>
    <xf numFmtId="2" fontId="28" fillId="0" borderId="26" xfId="0" applyNumberFormat="1" applyFont="1" applyBorder="1" applyAlignment="1" applyProtection="1">
      <alignment horizontal="center" vertical="center"/>
      <protection hidden="1"/>
    </xf>
    <xf numFmtId="2" fontId="28" fillId="0" borderId="27" xfId="0" applyNumberFormat="1" applyFont="1" applyBorder="1" applyAlignment="1" applyProtection="1">
      <alignment horizontal="center" vertical="center"/>
      <protection hidden="1"/>
    </xf>
    <xf numFmtId="2" fontId="28" fillId="0" borderId="28" xfId="0" applyNumberFormat="1" applyFont="1" applyBorder="1" applyAlignment="1" applyProtection="1">
      <alignment horizontal="center" vertical="center"/>
      <protection hidden="1"/>
    </xf>
    <xf numFmtId="0" fontId="9" fillId="0" borderId="43" xfId="0" applyFont="1" applyBorder="1" applyAlignment="1" applyProtection="1">
      <alignment horizontal="center" vertical="center" wrapText="1"/>
      <protection hidden="1"/>
    </xf>
    <xf numFmtId="0" fontId="3" fillId="4" borderId="11" xfId="0" applyFont="1" applyFill="1" applyBorder="1" applyAlignment="1" applyProtection="1">
      <alignment horizontal="center" vertical="center" wrapText="1"/>
      <protection hidden="1"/>
    </xf>
    <xf numFmtId="0" fontId="3" fillId="4" borderId="35" xfId="0" applyFont="1" applyFill="1" applyBorder="1" applyAlignment="1" applyProtection="1">
      <alignment horizontal="center" vertical="center" wrapText="1"/>
      <protection hidden="1"/>
    </xf>
    <xf numFmtId="0" fontId="3" fillId="4" borderId="11" xfId="0" applyFont="1" applyFill="1" applyBorder="1" applyAlignment="1" applyProtection="1">
      <alignment horizontal="center" vertical="center" wrapText="1"/>
      <protection locked="0"/>
    </xf>
    <xf numFmtId="0" fontId="3" fillId="4" borderId="35" xfId="0"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hidden="1"/>
    </xf>
    <xf numFmtId="0" fontId="5" fillId="4" borderId="35" xfId="0" applyFont="1" applyFill="1" applyBorder="1" applyAlignment="1" applyProtection="1">
      <alignment horizontal="center" vertical="center" wrapText="1"/>
      <protection hidden="1"/>
    </xf>
    <xf numFmtId="0" fontId="5" fillId="4" borderId="57" xfId="0" applyFont="1" applyFill="1" applyBorder="1" applyAlignment="1" applyProtection="1">
      <alignment horizontal="center" vertical="center" wrapText="1"/>
      <protection hidden="1"/>
    </xf>
    <xf numFmtId="0" fontId="5" fillId="4" borderId="78" xfId="0" applyFont="1" applyFill="1" applyBorder="1" applyAlignment="1" applyProtection="1">
      <alignment horizontal="center" vertical="center" wrapText="1"/>
      <protection hidden="1"/>
    </xf>
    <xf numFmtId="0" fontId="7" fillId="0" borderId="61" xfId="0" applyFont="1" applyBorder="1" applyAlignment="1" applyProtection="1">
      <alignment horizontal="center" vertical="center" wrapText="1"/>
      <protection hidden="1"/>
    </xf>
    <xf numFmtId="0" fontId="7" fillId="0" borderId="62" xfId="0" applyFont="1" applyBorder="1" applyAlignment="1" applyProtection="1">
      <alignment horizontal="center" vertical="center" wrapText="1"/>
      <protection hidden="1"/>
    </xf>
    <xf numFmtId="0" fontId="7" fillId="0" borderId="63" xfId="0" applyFont="1" applyBorder="1" applyAlignment="1" applyProtection="1">
      <alignment horizontal="center" vertical="center" wrapText="1"/>
      <protection hidden="1"/>
    </xf>
    <xf numFmtId="164" fontId="7" fillId="0" borderId="61" xfId="0" applyNumberFormat="1" applyFont="1" applyBorder="1" applyAlignment="1" applyProtection="1">
      <alignment horizontal="center" vertical="center" wrapText="1"/>
      <protection hidden="1"/>
    </xf>
    <xf numFmtId="164" fontId="7" fillId="0" borderId="62" xfId="0" applyNumberFormat="1" applyFont="1" applyBorder="1" applyAlignment="1" applyProtection="1">
      <alignment horizontal="center" vertical="center" wrapText="1"/>
      <protection hidden="1"/>
    </xf>
    <xf numFmtId="164" fontId="7" fillId="0" borderId="63" xfId="0" applyNumberFormat="1" applyFont="1" applyBorder="1" applyAlignment="1" applyProtection="1">
      <alignment horizontal="center" vertical="center" wrapText="1"/>
      <protection hidden="1"/>
    </xf>
    <xf numFmtId="2" fontId="8" fillId="0" borderId="66" xfId="0" applyNumberFormat="1" applyFont="1" applyBorder="1" applyAlignment="1" applyProtection="1">
      <alignment horizontal="center" vertical="center" wrapText="1"/>
      <protection hidden="1"/>
    </xf>
    <xf numFmtId="2" fontId="8" fillId="0" borderId="67" xfId="0" applyNumberFormat="1" applyFont="1" applyBorder="1" applyAlignment="1" applyProtection="1">
      <alignment horizontal="center" vertical="center" wrapText="1"/>
      <protection hidden="1"/>
    </xf>
    <xf numFmtId="164" fontId="10" fillId="0" borderId="59" xfId="0" applyNumberFormat="1" applyFont="1" applyBorder="1" applyAlignment="1" applyProtection="1">
      <alignment horizontal="center" vertical="center" wrapText="1"/>
      <protection hidden="1"/>
    </xf>
    <xf numFmtId="164" fontId="10" fillId="0" borderId="60" xfId="0" applyNumberFormat="1" applyFont="1" applyBorder="1" applyAlignment="1" applyProtection="1">
      <alignment horizontal="center" vertical="center" wrapText="1"/>
      <protection hidden="1"/>
    </xf>
    <xf numFmtId="164" fontId="10" fillId="0" borderId="64" xfId="0" applyNumberFormat="1" applyFont="1" applyBorder="1" applyAlignment="1" applyProtection="1">
      <alignment horizontal="center" vertical="center" wrapText="1"/>
      <protection hidden="1"/>
    </xf>
    <xf numFmtId="0" fontId="2" fillId="2" borderId="88" xfId="0" applyFont="1" applyFill="1" applyBorder="1" applyAlignment="1" applyProtection="1">
      <alignment horizontal="center" vertical="center"/>
      <protection locked="0"/>
    </xf>
    <xf numFmtId="0" fontId="2" fillId="2" borderId="79" xfId="0" applyFont="1" applyFill="1" applyBorder="1" applyAlignment="1" applyProtection="1">
      <alignment horizontal="center" vertical="center"/>
      <protection locked="0"/>
    </xf>
    <xf numFmtId="0" fontId="2" fillId="2" borderId="83" xfId="0" applyFont="1" applyFill="1" applyBorder="1" applyAlignment="1" applyProtection="1">
      <alignment horizontal="center" vertical="center"/>
      <protection locked="0"/>
    </xf>
    <xf numFmtId="0" fontId="2" fillId="2" borderId="80"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82" xfId="0" applyFont="1" applyFill="1" applyBorder="1" applyAlignment="1" applyProtection="1">
      <alignment horizontal="center" vertical="center"/>
      <protection locked="0"/>
    </xf>
    <xf numFmtId="0" fontId="2" fillId="2" borderId="89" xfId="0" applyFont="1" applyFill="1" applyBorder="1" applyAlignment="1" applyProtection="1">
      <alignment horizontal="center" vertical="center"/>
      <protection locked="0"/>
    </xf>
    <xf numFmtId="0" fontId="2" fillId="2" borderId="90" xfId="0" applyFont="1" applyFill="1" applyBorder="1" applyAlignment="1" applyProtection="1">
      <alignment horizontal="center" vertical="center"/>
      <protection locked="0"/>
    </xf>
    <xf numFmtId="0" fontId="2" fillId="2" borderId="91" xfId="0" applyFont="1" applyFill="1" applyBorder="1" applyAlignment="1" applyProtection="1">
      <alignment horizontal="center" vertical="center"/>
      <protection locked="0"/>
    </xf>
    <xf numFmtId="2" fontId="1" fillId="0" borderId="85" xfId="0" applyNumberFormat="1" applyFont="1" applyBorder="1" applyAlignment="1" applyProtection="1">
      <alignment horizontal="center" vertical="center"/>
      <protection hidden="1"/>
    </xf>
    <xf numFmtId="2" fontId="1" fillId="0" borderId="76" xfId="0" applyNumberFormat="1" applyFont="1" applyBorder="1" applyAlignment="1" applyProtection="1">
      <alignment horizontal="center" vertical="center"/>
      <protection hidden="1"/>
    </xf>
    <xf numFmtId="2" fontId="1" fillId="0" borderId="81" xfId="0" applyNumberFormat="1" applyFont="1" applyBorder="1" applyAlignment="1" applyProtection="1">
      <alignment horizontal="center" vertical="center"/>
      <protection hidden="1"/>
    </xf>
    <xf numFmtId="2" fontId="1" fillId="0" borderId="82" xfId="0" applyNumberFormat="1" applyFont="1" applyBorder="1" applyAlignment="1" applyProtection="1">
      <alignment horizontal="center" vertical="center"/>
      <protection hidden="1"/>
    </xf>
    <xf numFmtId="2" fontId="1" fillId="0" borderId="87" xfId="0" applyNumberFormat="1" applyFont="1" applyBorder="1" applyAlignment="1" applyProtection="1">
      <alignment horizontal="center" vertical="center"/>
      <protection hidden="1"/>
    </xf>
    <xf numFmtId="2" fontId="1" fillId="0" borderId="77" xfId="0" applyNumberFormat="1" applyFont="1" applyBorder="1" applyAlignment="1" applyProtection="1">
      <alignment horizontal="center" vertical="center"/>
      <protection hidden="1"/>
    </xf>
    <xf numFmtId="0" fontId="1" fillId="0" borderId="86" xfId="0" applyFont="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1" fillId="0" borderId="84" xfId="0" applyFont="1" applyBorder="1" applyAlignment="1" applyProtection="1">
      <alignment horizontal="center" vertical="center"/>
      <protection hidden="1"/>
    </xf>
    <xf numFmtId="164" fontId="10" fillId="0" borderId="85" xfId="0" applyNumberFormat="1" applyFont="1" applyBorder="1" applyAlignment="1" applyProtection="1">
      <alignment horizontal="left" vertical="center" wrapText="1"/>
      <protection hidden="1"/>
    </xf>
    <xf numFmtId="164" fontId="10" fillId="0" borderId="76" xfId="0" applyNumberFormat="1" applyFont="1" applyBorder="1" applyAlignment="1" applyProtection="1">
      <alignment horizontal="left" vertical="center" wrapText="1"/>
      <protection hidden="1"/>
    </xf>
    <xf numFmtId="164" fontId="10" fillId="0" borderId="81" xfId="0" applyNumberFormat="1" applyFont="1" applyBorder="1" applyAlignment="1" applyProtection="1">
      <alignment horizontal="left" vertical="center" wrapText="1"/>
      <protection hidden="1"/>
    </xf>
    <xf numFmtId="164" fontId="10" fillId="0" borderId="82" xfId="0" applyNumberFormat="1" applyFont="1" applyBorder="1" applyAlignment="1" applyProtection="1">
      <alignment horizontal="left" vertical="center" wrapText="1"/>
      <protection hidden="1"/>
    </xf>
    <xf numFmtId="164" fontId="10" fillId="0" borderId="87" xfId="0" applyNumberFormat="1" applyFont="1" applyBorder="1" applyAlignment="1" applyProtection="1">
      <alignment horizontal="left" vertical="center" wrapText="1"/>
      <protection hidden="1"/>
    </xf>
    <xf numFmtId="164" fontId="10" fillId="0" borderId="77" xfId="0" applyNumberFormat="1" applyFont="1" applyBorder="1" applyAlignment="1" applyProtection="1">
      <alignment horizontal="left" vertical="center" wrapText="1"/>
      <protection hidden="1"/>
    </xf>
    <xf numFmtId="0" fontId="3" fillId="4" borderId="10" xfId="0" applyFont="1" applyFill="1" applyBorder="1" applyAlignment="1" applyProtection="1">
      <alignment horizontal="center" vertical="center" wrapText="1"/>
      <protection hidden="1"/>
    </xf>
    <xf numFmtId="0" fontId="6" fillId="4" borderId="68" xfId="0" applyFont="1" applyFill="1" applyBorder="1" applyAlignment="1" applyProtection="1">
      <alignment horizontal="center" vertical="center" wrapText="1"/>
      <protection hidden="1"/>
    </xf>
    <xf numFmtId="0" fontId="5" fillId="4" borderId="13" xfId="0" applyFont="1" applyFill="1" applyBorder="1" applyAlignment="1" applyProtection="1">
      <alignment horizontal="center" vertical="center" wrapText="1"/>
      <protection hidden="1"/>
    </xf>
    <xf numFmtId="0" fontId="6" fillId="4" borderId="35" xfId="0" applyFont="1" applyFill="1" applyBorder="1" applyAlignment="1" applyProtection="1">
      <alignment horizontal="center" vertical="center" wrapText="1"/>
      <protection hidden="1"/>
    </xf>
    <xf numFmtId="0" fontId="3" fillId="4" borderId="57" xfId="0" applyFont="1" applyFill="1" applyBorder="1" applyAlignment="1" applyProtection="1">
      <alignment horizontal="center" vertical="center" wrapText="1"/>
      <protection hidden="1"/>
    </xf>
    <xf numFmtId="0" fontId="3" fillId="4" borderId="58" xfId="0" applyFont="1" applyFill="1" applyBorder="1" applyAlignment="1" applyProtection="1">
      <alignment horizontal="center" vertical="center" wrapText="1"/>
      <protection hidden="1"/>
    </xf>
    <xf numFmtId="0" fontId="5" fillId="4" borderId="12" xfId="0" applyFont="1" applyFill="1" applyBorder="1" applyAlignment="1" applyProtection="1">
      <alignment horizontal="center" vertical="center" wrapText="1"/>
      <protection locked="0"/>
    </xf>
    <xf numFmtId="0" fontId="5" fillId="4" borderId="45" xfId="0" applyFont="1" applyFill="1" applyBorder="1" applyAlignment="1" applyProtection="1">
      <alignment horizontal="center" vertical="center" wrapText="1"/>
      <protection locked="0"/>
    </xf>
    <xf numFmtId="0" fontId="3" fillId="0" borderId="6" xfId="0" applyFont="1" applyBorder="1" applyAlignment="1" applyProtection="1">
      <alignment horizontal="center" vertical="center"/>
      <protection hidden="1"/>
    </xf>
    <xf numFmtId="0" fontId="4" fillId="3" borderId="8" xfId="0" applyFont="1" applyFill="1" applyBorder="1" applyAlignment="1" applyProtection="1">
      <alignment horizontal="center" vertical="center"/>
      <protection hidden="1"/>
    </xf>
    <xf numFmtId="0" fontId="4" fillId="3" borderId="9" xfId="0" applyFont="1" applyFill="1" applyBorder="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2" fillId="0" borderId="93" xfId="0" applyFont="1" applyBorder="1" applyAlignment="1" applyProtection="1">
      <alignment horizontal="center" vertical="center"/>
      <protection hidden="1"/>
    </xf>
    <xf numFmtId="0" fontId="2" fillId="0" borderId="92" xfId="0" applyFont="1" applyBorder="1" applyAlignment="1" applyProtection="1">
      <alignment horizontal="center" vertical="center"/>
      <protection hidden="1"/>
    </xf>
    <xf numFmtId="0" fontId="2" fillId="0" borderId="29" xfId="0" applyFont="1" applyBorder="1" applyAlignment="1" applyProtection="1">
      <alignment horizontal="center" vertical="center"/>
      <protection hidden="1"/>
    </xf>
    <xf numFmtId="0" fontId="2" fillId="0" borderId="86" xfId="0" applyFont="1" applyBorder="1" applyAlignment="1" applyProtection="1">
      <alignment horizontal="center" vertical="center"/>
      <protection hidden="1"/>
    </xf>
    <xf numFmtId="0" fontId="2" fillId="0" borderId="76" xfId="0" applyFont="1" applyBorder="1" applyAlignment="1" applyProtection="1">
      <alignment horizontal="center" vertical="center"/>
      <protection hidden="1"/>
    </xf>
  </cellXfs>
  <cellStyles count="5">
    <cellStyle name="Hyperlink" xfId="4"/>
    <cellStyle name="Millares [0] 2" xfId="3"/>
    <cellStyle name="Normal" xfId="0" builtinId="0"/>
    <cellStyle name="Normal 2" xfId="1"/>
    <cellStyle name="Porcentaje 2" xfId="2"/>
  </cellStyles>
  <dxfs count="900">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image" Target="../media/image1.png"/><Relationship Id="rId1" Type="http://schemas.openxmlformats.org/officeDocument/2006/relationships/hyperlink" Target="#Inicio!A1"/><Relationship Id="rId5" Type="http://schemas.openxmlformats.org/officeDocument/2006/relationships/image" Target="../media/image3.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image" Target="../media/image1.png"/><Relationship Id="rId1" Type="http://schemas.openxmlformats.org/officeDocument/2006/relationships/hyperlink" Target="#Inicio!A1"/><Relationship Id="rId5"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10</xdr:row>
      <xdr:rowOff>9525</xdr:rowOff>
    </xdr:from>
    <xdr:to>
      <xdr:col>15</xdr:col>
      <xdr:colOff>0</xdr:colOff>
      <xdr:row>10</xdr:row>
      <xdr:rowOff>921205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B4B1F2E1-5D99-471B-A50F-FABA1A446B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775025" y="3886200"/>
          <a:ext cx="0" cy="9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0</xdr:colOff>
      <xdr:row>12</xdr:row>
      <xdr:rowOff>342900</xdr:rowOff>
    </xdr:from>
    <xdr:to>
      <xdr:col>15</xdr:col>
      <xdr:colOff>0</xdr:colOff>
      <xdr:row>12</xdr:row>
      <xdr:rowOff>1263201</xdr:rowOff>
    </xdr:to>
    <xdr:pic>
      <xdr:nvPicPr>
        <xdr:cNvPr id="3" name="Gráfico 3" descr="Gráfico de barras">
          <a:hlinkClick xmlns:r="http://schemas.openxmlformats.org/officeDocument/2006/relationships" r:id="rId3"/>
          <a:extLst>
            <a:ext uri="{FF2B5EF4-FFF2-40B4-BE49-F238E27FC236}">
              <a16:creationId xmlns:a16="http://schemas.microsoft.com/office/drawing/2014/main" id="{4E3994EC-BE4D-406E-8A5E-F1ABB3124C81}"/>
            </a:ext>
            <a:ext uri="{147F2762-F138-4A5C-976F-8EAC2B608ADB}">
              <a16:predDERef xmlns:a16="http://schemas.microsoft.com/office/drawing/2014/main" pred="{B4B1F2E1-5D99-471B-A50F-FABA1A446B8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775025" y="6172200"/>
          <a:ext cx="0" cy="920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276225</xdr:colOff>
      <xdr:row>1</xdr:row>
      <xdr:rowOff>180975</xdr:rowOff>
    </xdr:from>
    <xdr:to>
      <xdr:col>6</xdr:col>
      <xdr:colOff>0</xdr:colOff>
      <xdr:row>1</xdr:row>
      <xdr:rowOff>1133475</xdr:rowOff>
    </xdr:to>
    <xdr:pic>
      <xdr:nvPicPr>
        <xdr:cNvPr id="4" name="Imagen 3">
          <a:extLst>
            <a:ext uri="{FF2B5EF4-FFF2-40B4-BE49-F238E27FC236}">
              <a16:creationId xmlns:a16="http://schemas.microsoft.com/office/drawing/2014/main" id="{BAD5A02D-8F14-492C-A866-BC9C1CCBB8BF}"/>
            </a:ext>
            <a:ext uri="{147F2762-F138-4A5C-976F-8EAC2B608ADB}">
              <a16:predDERef xmlns:a16="http://schemas.microsoft.com/office/drawing/2014/main" pred="{4E3994EC-BE4D-406E-8A5E-F1ABB3124C8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3852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1371600</xdr:colOff>
      <xdr:row>1</xdr:row>
      <xdr:rowOff>85725</xdr:rowOff>
    </xdr:from>
    <xdr:to>
      <xdr:col>10</xdr:col>
      <xdr:colOff>1147202</xdr:colOff>
      <xdr:row>1</xdr:row>
      <xdr:rowOff>1438275</xdr:rowOff>
    </xdr:to>
    <xdr:pic>
      <xdr:nvPicPr>
        <xdr:cNvPr id="5" name="Imagen 4">
          <a:extLst>
            <a:ext uri="{FF2B5EF4-FFF2-40B4-BE49-F238E27FC236}">
              <a16:creationId xmlns:a16="http://schemas.microsoft.com/office/drawing/2014/main" id="{885CDB14-5AED-4C5B-8DCE-BE727655D145}"/>
            </a:ext>
            <a:ext uri="{147F2762-F138-4A5C-976F-8EAC2B608ADB}">
              <a16:predDERef xmlns:a16="http://schemas.microsoft.com/office/drawing/2014/main" pred="{BAD5A02D-8F14-492C-A866-BC9C1CCBB8B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38525" y="142875"/>
          <a:ext cx="5385827"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0</xdr:colOff>
      <xdr:row>10</xdr:row>
      <xdr:rowOff>9525</xdr:rowOff>
    </xdr:from>
    <xdr:to>
      <xdr:col>21</xdr:col>
      <xdr:colOff>0</xdr:colOff>
      <xdr:row>10</xdr:row>
      <xdr:rowOff>921205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859500" y="3286125"/>
          <a:ext cx="0" cy="9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0</xdr:colOff>
      <xdr:row>12</xdr:row>
      <xdr:rowOff>342900</xdr:rowOff>
    </xdr:from>
    <xdr:to>
      <xdr:col>21</xdr:col>
      <xdr:colOff>0</xdr:colOff>
      <xdr:row>12</xdr:row>
      <xdr:rowOff>1263201</xdr:rowOff>
    </xdr:to>
    <xdr:pic>
      <xdr:nvPicPr>
        <xdr:cNvPr id="3" name="Gráfico 3" descr="Gráfico de barras">
          <a:hlinkClick xmlns:r="http://schemas.openxmlformats.org/officeDocument/2006/relationships" r:id="rId3"/>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859500" y="4524375"/>
          <a:ext cx="0" cy="920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276225</xdr:colOff>
      <xdr:row>1</xdr:row>
      <xdr:rowOff>180975</xdr:rowOff>
    </xdr:from>
    <xdr:to>
      <xdr:col>6</xdr:col>
      <xdr:colOff>0</xdr:colOff>
      <xdr:row>1</xdr:row>
      <xdr:rowOff>1133475</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2917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1371600</xdr:colOff>
      <xdr:row>1</xdr:row>
      <xdr:rowOff>85725</xdr:rowOff>
    </xdr:from>
    <xdr:to>
      <xdr:col>11</xdr:col>
      <xdr:colOff>537602</xdr:colOff>
      <xdr:row>1</xdr:row>
      <xdr:rowOff>1438275</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8650" y="142875"/>
          <a:ext cx="5385827"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276225</xdr:colOff>
      <xdr:row>0</xdr:row>
      <xdr:rowOff>180975</xdr:rowOff>
    </xdr:from>
    <xdr:to>
      <xdr:col>4</xdr:col>
      <xdr:colOff>276225</xdr:colOff>
      <xdr:row>5</xdr:row>
      <xdr:rowOff>180975</xdr:rowOff>
    </xdr:to>
    <xdr:pic>
      <xdr:nvPicPr>
        <xdr:cNvPr id="2" name="Imagen 3">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917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1371600</xdr:colOff>
      <xdr:row>0</xdr:row>
      <xdr:rowOff>85725</xdr:rowOff>
    </xdr:from>
    <xdr:to>
      <xdr:col>9</xdr:col>
      <xdr:colOff>901934</xdr:colOff>
      <xdr:row>7</xdr:row>
      <xdr:rowOff>104775</xdr:rowOff>
    </xdr:to>
    <xdr:pic>
      <xdr:nvPicPr>
        <xdr:cNvPr id="3" name="Imagen 4">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8650" y="142875"/>
          <a:ext cx="5388209"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rchivogeneral-my.sharepoint.com/Users/Luz%20Edilia%20Manosalva/Documents/AGN%202020/2020/PAD%20Agosto%202020/DG/DIE-F-01_PLAN%20DE%20ACCION%20POR%20DEPENDENCIAS%20OAP%20v2-310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AGN%202020\2020\Plan%20de%20accion\2020\Areas\PA%20areas\DIE-F-01_PLAN%20DE%20ACCION%20POR%20DEPENDENCIAS%20v2-30012020%20SATP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justiciagovco.sharepoint.com/Users/vanessa.lozano/Documents/01.%20Evaluaci&#243;n%20por%20dependencias/Evaluaci&#243;n_%202021%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injusticiagovco.sharepoint.com/Users/vanessa.lozano/Downloads/Autodiagn&#243;stico%20Pol&#237;tica%20de%20GD%202020%20v3%20(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OBJETIVOS"/>
      <sheetName val="1. FORT_DEB"/>
      <sheetName val="2. ESTRATEGIAS"/>
      <sheetName val="3. ESTRUCTURA DEL AREA"/>
      <sheetName val="4. PLAN DE ACCION"/>
      <sheetName val="5. SGTO DPENDENCIAS"/>
      <sheetName val="Hoja2"/>
      <sheetName val="Plan Estratégico Inst"/>
      <sheetName val="TABLAS"/>
      <sheetName val="REV_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OBJETIVOS"/>
      <sheetName val="1. FORT_DEB"/>
      <sheetName val="2. ESTRATEGIAS"/>
      <sheetName val="3. ESTRUCTURA DEL AREA"/>
      <sheetName val="4. PLAN DE ACCION"/>
      <sheetName val="5. SGTO DPENDENCIAS"/>
      <sheetName val="Hoja2"/>
      <sheetName val="Plan Estratégico Inst"/>
      <sheetName val="TABLAS"/>
      <sheetName val="REV_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Contratación"/>
      <sheetName val="RESULTADOS-EVAL_X_ DEPENDENCIAS"/>
      <sheetName val="METAS PLAN ACCION "/>
      <sheetName val="METAS PAD"/>
      <sheetName val="CALIFICACIONES"/>
      <sheetName val="Tablas"/>
      <sheetName val="ANALISIS POR PRODUCTOS"/>
      <sheetName val="6. PAD DPENDENCIAS"/>
      <sheetName val="3. Participación Social"/>
      <sheetName val="4. Control Interno"/>
      <sheetName val="5. Rendición de Cuenta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MGDA"/>
      <sheetName val="Listas"/>
    </sheetNames>
    <sheetDataSet>
      <sheetData sheetId="0" refreshError="1"/>
      <sheetData sheetId="1" refreshError="1"/>
      <sheetData sheetId="2"/>
    </sheetDataSet>
  </externalBook>
</externalLink>
</file>

<file path=xl/persons/person.xml><?xml version="1.0" encoding="utf-8"?>
<personList xmlns="http://schemas.microsoft.com/office/spreadsheetml/2018/threadedcomments" xmlns:x="http://schemas.openxmlformats.org/spreadsheetml/2006/main">
  <person displayName="XIOMARA MARIA CABRERA ANTIA" id="{6762B608-8919-4706-9ED7-9971A577EFCB}" userId="S::xiomara.cabrera@minjusticia.gov.co::d45d92f3-b149-497a-9428-d064b38d0f41"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16" dT="2026-07-10T20:03:41.56" personId="{6762B608-8919-4706-9ED7-9971A577EFCB}" id="{45ECDD2A-123B-4632-8168-73764857C389}">
    <text>La entidad aún no está en la fase de realizar procesos de mejora al SIC. Se contempla realizarlo, el otro año. En este momento estamos en la fase de implmentación y realizamos alunas actiivdades de seguimiento y control.</text>
  </threadedComment>
  <threadedComment ref="K28" dT="2026-07-10T20:08:59.63" personId="{6762B608-8919-4706-9ED7-9971A577EFCB}" id="{9DAD57BE-4CE9-460B-8762-BD913594F2F9}">
    <text>Este item no corresponde a conservación</text>
  </threadedComment>
  <threadedComment ref="Q64" dT="2026-07-10T20:12:13.09" personId="{6762B608-8919-4706-9ED7-9971A577EFCB}" id="{B0AAC53C-4BC4-450F-98EE-894A6A01CCF2}">
    <text>Este item no corresponde a conservación.</text>
  </threadedComment>
  <threadedComment ref="Q65" dT="2026-07-10T20:12:37.61" personId="{6762B608-8919-4706-9ED7-9971A577EFCB}" id="{5179FBD4-12F0-4AF4-985E-9B6090E16BCA}">
    <text>Este item no corresponde a conservación.</text>
  </threadedComment>
</ThreadedComments>
</file>

<file path=xl/threadedComments/threadedComment2.xml><?xml version="1.0" encoding="utf-8"?>
<ThreadedComments xmlns="http://schemas.microsoft.com/office/spreadsheetml/2018/threadedcomments" xmlns:x="http://schemas.openxmlformats.org/spreadsheetml/2006/main">
  <threadedComment ref="L16" dT="2026-07-10T20:03:41.56" personId="{6762B608-8919-4706-9ED7-9971A577EFCB}" id="{7FE1CD33-6015-4127-B33F-3FF2BB8E0C21}">
    <text>La entidad aún no está en la fase de realizar procesos de mejora al SIC. Se contempla realizarlo, el otro año. En este momento estamos en la fase de implmentación y realizamos alunas actiivdades de seguimiento y control.</text>
  </threadedComment>
  <threadedComment ref="L28" dT="2026-07-10T20:08:59.63" personId="{6762B608-8919-4706-9ED7-9971A577EFCB}" id="{E784C549-D120-4A55-B143-485D5D754ED8}">
    <text>Este item no corresponde a conservación</text>
  </threadedComment>
  <threadedComment ref="V64" dT="2026-07-10T20:12:13.09" personId="{6762B608-8919-4706-9ED7-9971A577EFCB}" id="{26553336-561C-42A8-A4D4-37C6A4E675DB}">
    <text>Este item no corresponde a conservación.</text>
  </threadedComment>
  <threadedComment ref="V65" dT="2026-07-10T20:12:37.61" personId="{6762B608-8919-4706-9ED7-9971A577EFCB}" id="{1D624019-A87D-4E04-99FC-8C699B0C34E9}">
    <text>Este item no corresponde a conservación.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10"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8" Type="http://schemas.microsoft.com/office/2017/10/relationships/threadedComment" Target="../threadedComments/threadedComment2.xml"/><Relationship Id="rId3" Type="http://schemas.openxmlformats.org/officeDocument/2006/relationships/hyperlink" Target="https://minjusticiagovco.sharepoint.com/:f:/r/sites/SIDGGD/Documentos%20compartidos/0.Gestion%20Archivista/4.Intrumentos%20Archivisticos%20que%20no%20estan%20en%20la%20TRD/7.MGDA/2026-Versi%C3%B3n%205/I%20SEMESTRE/EVIDENCIAS/01%20ESTRATEGICO/01%20PLANEACION%20FUNCION%20ARCHIVISTICA/07_Matriz_Riesgos_GD/Gesti%C3%B3n?d=wd4f7501f6666411f9252c6d865473612&amp;csf=1&amp;web=1&amp;e=pxS9b3" TargetMode="External"/><Relationship Id="rId7" Type="http://schemas.openxmlformats.org/officeDocument/2006/relationships/comments" Target="../comments2.xml"/><Relationship Id="rId2" Type="http://schemas.openxmlformats.org/officeDocument/2006/relationships/hyperlink" Target="https://minjusticiagovco.sharepoint.com/:f:/r/sites/SIDGGD/Documentos%20compartidos/0.Gestion%20Archivista/4.Intrumentos%20Archivisticos%20que%20no%20estan%20en%20la%20TRD/7.MGDA/2026-Versi%C3%B3n%205/I%20SEMESTRE/EVIDENCIAS/01%20ESTRATEGICO/02%20PLANEACION%20ESTRATEGICA/01_Articulacion_GD_con_Plan_Estra_Inst/202603_Trimestre-I?d=w685af8dc13be4bd2a4fa785097fec335&amp;csf=1&amp;web=1&amp;e=PKFUSq" TargetMode="External"/><Relationship Id="rId1" Type="http://schemas.openxmlformats.org/officeDocument/2006/relationships/hyperlink" Target="https://minjusticiagovco.sharepoint.com/:x:/r/sites/SIDGGD/Documentos%20compartidos/0.Gestion%20Archivista/4.Intrumentos%20Archivisticos%20que%20no%20estan%20en%20la%20TRD/7.MGDA/2026-Versi%C3%B3n%205/I%20SEMESTRE/EVIDENCIAS/02%20ADMI%20DE%20ARCHIVOS/03%20TALENTO%20HUMANO/02_Capacitacion_GD/20260714_Matriz_De_Necesidades_Capacitaciones_GGD.xlsx?d=wdfeadde6b215489eb5a0049b500ef9d5&amp;csf=1&amp;web=1&amp;e=MeBYc8"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1"/>
  <sheetViews>
    <sheetView topLeftCell="A172" zoomScaleNormal="100" workbookViewId="0">
      <selection activeCell="B6" sqref="B6"/>
    </sheetView>
  </sheetViews>
  <sheetFormatPr baseColWidth="10" defaultColWidth="11.42578125" defaultRowHeight="15" x14ac:dyDescent="0.25"/>
  <cols>
    <col min="1" max="1" width="26.140625" style="78" customWidth="1"/>
    <col min="2" max="2" width="77.7109375" style="78" customWidth="1"/>
    <col min="3" max="3" width="19.7109375" style="78" customWidth="1"/>
    <col min="4" max="4" width="11.42578125" style="78"/>
    <col min="5" max="5" width="0" style="78" hidden="1" customWidth="1"/>
    <col min="6" max="6" width="19.140625" style="78" hidden="1" customWidth="1"/>
    <col min="7" max="9" width="11.42578125" style="78"/>
  </cols>
  <sheetData>
    <row r="1" spans="1:6" ht="15.75" thickBot="1" x14ac:dyDescent="0.3">
      <c r="A1" s="76" t="s">
        <v>0</v>
      </c>
      <c r="B1" s="77" t="s">
        <v>1</v>
      </c>
      <c r="C1" s="77" t="s">
        <v>2</v>
      </c>
    </row>
    <row r="2" spans="1:6" ht="15.75" thickBot="1" x14ac:dyDescent="0.3">
      <c r="A2" s="210" t="s">
        <v>3</v>
      </c>
      <c r="B2" s="79" t="s">
        <v>4</v>
      </c>
      <c r="C2" s="80" t="s">
        <v>5</v>
      </c>
      <c r="D2" s="78">
        <v>1</v>
      </c>
      <c r="E2" s="78" t="str">
        <f>MID(B2,1,180)</f>
        <v>La entidad carece de diagnóstico integral de archivos.</v>
      </c>
      <c r="F2" s="78">
        <f>LEN(B2)</f>
        <v>54</v>
      </c>
    </row>
    <row r="3" spans="1:6" ht="26.25" thickBot="1" x14ac:dyDescent="0.3">
      <c r="A3" s="211"/>
      <c r="B3" s="79" t="s">
        <v>6</v>
      </c>
      <c r="C3" s="81" t="s">
        <v>7</v>
      </c>
      <c r="E3" s="78" t="str">
        <f t="shared" ref="E3:E66" si="0">MID(B3,1,180)</f>
        <v>La entidad se encuentra elaborando el diagnóstico integral de archivos teniendo en cuenta los lineamientos establecidos por el Archivo General de la Nación.</v>
      </c>
      <c r="F3" s="78">
        <f t="shared" ref="F3:F66" si="1">LEN(B3)</f>
        <v>156</v>
      </c>
    </row>
    <row r="4" spans="1:6" ht="26.25" thickBot="1" x14ac:dyDescent="0.3">
      <c r="A4" s="211"/>
      <c r="B4" s="79" t="s">
        <v>8</v>
      </c>
      <c r="C4" s="82" t="s">
        <v>9</v>
      </c>
      <c r="E4" s="78" t="str">
        <f t="shared" si="0"/>
        <v>La entidad cuenta con el documento diagnóstico integral de archivos el cual incluye los aspectos archivísticos, de administración, conservación, infraestructura y tecnología.</v>
      </c>
      <c r="F4" s="78">
        <f t="shared" si="1"/>
        <v>174</v>
      </c>
    </row>
    <row r="5" spans="1:6" ht="39" thickBot="1" x14ac:dyDescent="0.3">
      <c r="A5" s="211"/>
      <c r="B5" s="79" t="s">
        <v>10</v>
      </c>
      <c r="C5" s="83" t="s">
        <v>11</v>
      </c>
      <c r="E5" s="78" t="str">
        <f t="shared" si="0"/>
        <v>La entidad realiza seguimiento y control al diagnóstico de archivos de acuerdo con las herramientas de medición y evaluación previstas que garanticen la elaboración de los instrume</v>
      </c>
      <c r="F5" s="78">
        <f t="shared" si="1"/>
        <v>199</v>
      </c>
    </row>
    <row r="6" spans="1:6" ht="39" thickBot="1" x14ac:dyDescent="0.3">
      <c r="A6" s="212"/>
      <c r="B6" s="79" t="s">
        <v>12</v>
      </c>
      <c r="C6" s="84" t="s">
        <v>13</v>
      </c>
      <c r="E6" s="78" t="str">
        <f t="shared" si="0"/>
        <v>La entidad realiza procesos de mejora continua al diagnóstico de archivos que generen mecanismos de actualización acorde con los cambios administrativos, normativos y tecnológicos.</v>
      </c>
      <c r="F6" s="78">
        <f t="shared" si="1"/>
        <v>180</v>
      </c>
    </row>
    <row r="7" spans="1:6" ht="15.75" thickBot="1" x14ac:dyDescent="0.3">
      <c r="A7" s="213" t="s">
        <v>14</v>
      </c>
      <c r="B7" s="79" t="s">
        <v>15</v>
      </c>
      <c r="C7" s="80" t="s">
        <v>5</v>
      </c>
      <c r="D7" s="78">
        <v>2</v>
      </c>
      <c r="E7" s="78" t="str">
        <f t="shared" si="0"/>
        <v>La entidad carece de la política de gestión documental.</v>
      </c>
      <c r="F7" s="78">
        <f t="shared" si="1"/>
        <v>55</v>
      </c>
    </row>
    <row r="8" spans="1:6" ht="26.25" thickBot="1" x14ac:dyDescent="0.3">
      <c r="A8" s="214"/>
      <c r="B8" s="79" t="s">
        <v>16</v>
      </c>
      <c r="C8" s="81" t="s">
        <v>7</v>
      </c>
      <c r="E8" s="78" t="str">
        <f t="shared" si="0"/>
        <v>La entidad se encuentra elaborando la política de gestión documental de acuerdo con los lineamientos establecidos por el Archivo General de la Nación.</v>
      </c>
      <c r="F8" s="78">
        <f t="shared" si="1"/>
        <v>150</v>
      </c>
    </row>
    <row r="9" spans="1:6" ht="26.25" thickBot="1" x14ac:dyDescent="0.3">
      <c r="A9" s="214"/>
      <c r="B9" s="79" t="s">
        <v>17</v>
      </c>
      <c r="C9" s="82" t="s">
        <v>9</v>
      </c>
      <c r="E9" s="78" t="str">
        <f t="shared" si="0"/>
        <v>La entidad implementa la Política de Gestión Documental y en ella se evidencia el compromiso de la alta dirección frente a la gestión documental.</v>
      </c>
      <c r="F9" s="78">
        <f t="shared" si="1"/>
        <v>145</v>
      </c>
    </row>
    <row r="10" spans="1:6" ht="51.75" thickBot="1" x14ac:dyDescent="0.3">
      <c r="A10" s="214"/>
      <c r="B10" s="79" t="s">
        <v>18</v>
      </c>
      <c r="C10" s="83" t="s">
        <v>11</v>
      </c>
      <c r="E10" s="78" t="str">
        <f t="shared" si="0"/>
        <v>La entidad realiza seguimiento y control a la Política de Gestión Documental de acuerdo con las herramientas de medición y evaluación previstas por la alta dirección, en articulaci</v>
      </c>
      <c r="F10" s="78">
        <f t="shared" si="1"/>
        <v>265</v>
      </c>
    </row>
    <row r="11" spans="1:6" ht="26.25" thickBot="1" x14ac:dyDescent="0.3">
      <c r="A11" s="215"/>
      <c r="B11" s="79" t="s">
        <v>19</v>
      </c>
      <c r="C11" s="84" t="s">
        <v>13</v>
      </c>
      <c r="E11" s="78" t="str">
        <f t="shared" si="0"/>
        <v>La entidad adelanta acciones de mejora continua que pueden derivarse en la actualización de la Política de Gestión Documental.</v>
      </c>
      <c r="F11" s="78">
        <f t="shared" si="1"/>
        <v>126</v>
      </c>
    </row>
    <row r="12" spans="1:6" ht="15.75" thickBot="1" x14ac:dyDescent="0.3">
      <c r="A12" s="213" t="s">
        <v>20</v>
      </c>
      <c r="B12" s="79" t="s">
        <v>21</v>
      </c>
      <c r="C12" s="80" t="s">
        <v>5</v>
      </c>
      <c r="D12" s="78">
        <v>3</v>
      </c>
      <c r="E12" s="78" t="str">
        <f t="shared" si="0"/>
        <v>La entidad carece del Programa de Gestión Documental- PGD.</v>
      </c>
      <c r="F12" s="78">
        <f t="shared" si="1"/>
        <v>58</v>
      </c>
    </row>
    <row r="13" spans="1:6" ht="26.25" thickBot="1" x14ac:dyDescent="0.3">
      <c r="A13" s="214"/>
      <c r="B13" s="79" t="s">
        <v>22</v>
      </c>
      <c r="C13" s="81" t="s">
        <v>7</v>
      </c>
      <c r="E13" s="78" t="str">
        <f t="shared" si="0"/>
        <v>La entidad se encuentra elaborando el programa de gestión Documental de acuerdo con los lineamientos y metodología definidos por el Archivo General de la Nación.</v>
      </c>
      <c r="F13" s="78">
        <f t="shared" si="1"/>
        <v>161</v>
      </c>
    </row>
    <row r="14" spans="1:6" ht="64.5" thickBot="1" x14ac:dyDescent="0.3">
      <c r="A14" s="214"/>
      <c r="B14" s="79" t="s">
        <v>23</v>
      </c>
      <c r="C14" s="82" t="s">
        <v>9</v>
      </c>
      <c r="E14" s="78" t="str">
        <f t="shared" si="0"/>
        <v>La entidad implementa y aprueba el Programa de Gestión Documental y en este se incorpora los lineamientos de los procesos archivísticos, encaminados a la planificación, procesamien</v>
      </c>
      <c r="F14" s="78">
        <f t="shared" si="1"/>
        <v>375</v>
      </c>
    </row>
    <row r="15" spans="1:6" ht="39" thickBot="1" x14ac:dyDescent="0.3">
      <c r="A15" s="214"/>
      <c r="B15" s="79" t="s">
        <v>24</v>
      </c>
      <c r="C15" s="83" t="s">
        <v>11</v>
      </c>
      <c r="E15" s="78" t="str">
        <f t="shared" si="0"/>
        <v>La entidad realiza monitoreo y análisis permanente al Programa de Gestión Documental, para garantizar su desarrollo que se materializará en acciones de revisión y evaluación al des</v>
      </c>
      <c r="F15" s="78">
        <f t="shared" si="1"/>
        <v>196</v>
      </c>
    </row>
    <row r="16" spans="1:6" ht="39" thickBot="1" x14ac:dyDescent="0.3">
      <c r="A16" s="215"/>
      <c r="B16" s="79" t="s">
        <v>25</v>
      </c>
      <c r="C16" s="84" t="s">
        <v>13</v>
      </c>
      <c r="E16" s="78" t="str">
        <f t="shared" si="0"/>
        <v>La entidad realiza mejora continua al Programa de Gestión Documental, cuyo propósito es mantener los procesos y actividades de la gestión documental en continua innovación, desarro</v>
      </c>
      <c r="F16" s="78">
        <f t="shared" si="1"/>
        <v>200</v>
      </c>
    </row>
    <row r="17" spans="1:6" ht="15.75" thickBot="1" x14ac:dyDescent="0.3">
      <c r="A17" s="213" t="s">
        <v>26</v>
      </c>
      <c r="B17" s="79" t="s">
        <v>27</v>
      </c>
      <c r="C17" s="80" t="s">
        <v>5</v>
      </c>
      <c r="D17" s="78">
        <v>4</v>
      </c>
      <c r="E17" s="78" t="str">
        <f t="shared" si="0"/>
        <v>La entidad carece del Plan Institucional de Archivos - PINAR.</v>
      </c>
      <c r="F17" s="78">
        <f t="shared" si="1"/>
        <v>61</v>
      </c>
    </row>
    <row r="18" spans="1:6" ht="26.25" thickBot="1" x14ac:dyDescent="0.3">
      <c r="A18" s="214"/>
      <c r="B18" s="79" t="s">
        <v>28</v>
      </c>
      <c r="C18" s="81" t="s">
        <v>7</v>
      </c>
      <c r="E18" s="78" t="str">
        <f t="shared" si="0"/>
        <v>La entidad se encuentra elaborando el instrumento archivístico PINAR de acuerdo con los lineamientos y metodología establecida por el Archivo General de la Nación.</v>
      </c>
      <c r="F18" s="78">
        <f t="shared" si="1"/>
        <v>163</v>
      </c>
    </row>
    <row r="19" spans="1:6" ht="39" thickBot="1" x14ac:dyDescent="0.3">
      <c r="A19" s="214"/>
      <c r="B19" s="79" t="s">
        <v>29</v>
      </c>
      <c r="C19" s="82" t="s">
        <v>9</v>
      </c>
      <c r="E19" s="78" t="str">
        <f t="shared" si="0"/>
        <v>La entidad implementa el Plan Institucional de Archivos - PINAR y orienta el desarrollo de los planes, programas y proyectos de la función archivística a corto, mediano y largo pla</v>
      </c>
      <c r="F19" s="78">
        <f t="shared" si="1"/>
        <v>247</v>
      </c>
    </row>
    <row r="20" spans="1:6" ht="26.25" thickBot="1" x14ac:dyDescent="0.3">
      <c r="A20" s="214"/>
      <c r="B20" s="79" t="s">
        <v>30</v>
      </c>
      <c r="C20" s="83" t="s">
        <v>11</v>
      </c>
      <c r="E20" s="78" t="str">
        <f t="shared" si="0"/>
        <v>La entidad realiza seguimiento y control al Plan Institucional de Archivos, a través de instrumentos de medición, para garantizar el cumplimiento de los planes y proyectos.</v>
      </c>
      <c r="F20" s="78">
        <f t="shared" si="1"/>
        <v>172</v>
      </c>
    </row>
    <row r="21" spans="1:6" ht="26.25" thickBot="1" x14ac:dyDescent="0.3">
      <c r="A21" s="215"/>
      <c r="B21" s="79" t="s">
        <v>31</v>
      </c>
      <c r="C21" s="84" t="s">
        <v>13</v>
      </c>
      <c r="E21" s="78" t="str">
        <f t="shared" si="0"/>
        <v>La entidad realiza procesos de mejora continua al Plan Institucional de Archivos - PINAR, para generar recomendaciones sobre su desarrollo y actualización.</v>
      </c>
      <c r="F21" s="78">
        <f t="shared" si="1"/>
        <v>155</v>
      </c>
    </row>
    <row r="22" spans="1:6" ht="15.75" thickBot="1" x14ac:dyDescent="0.3">
      <c r="A22" s="213" t="s">
        <v>32</v>
      </c>
      <c r="B22" s="79" t="s">
        <v>33</v>
      </c>
      <c r="C22" s="80" t="s">
        <v>5</v>
      </c>
      <c r="D22" s="78">
        <v>5</v>
      </c>
      <c r="E22" s="78" t="str">
        <f t="shared" si="0"/>
        <v>La entidad carece del Sistema Integrado de Conservación- SIC</v>
      </c>
      <c r="F22" s="78">
        <f t="shared" si="1"/>
        <v>60</v>
      </c>
    </row>
    <row r="23" spans="1:6" ht="26.25" thickBot="1" x14ac:dyDescent="0.3">
      <c r="A23" s="214"/>
      <c r="B23" s="79" t="s">
        <v>34</v>
      </c>
      <c r="C23" s="81" t="s">
        <v>7</v>
      </c>
      <c r="E23" s="78" t="str">
        <f t="shared" si="0"/>
        <v>la entidad elabora el sistema integrado de conservación -SIC, teniendo en cuenta los lineamientos dados por el Archivo General de la Nación.</v>
      </c>
      <c r="F23" s="78">
        <f t="shared" si="1"/>
        <v>140</v>
      </c>
    </row>
    <row r="24" spans="1:6" ht="26.25" thickBot="1" x14ac:dyDescent="0.3">
      <c r="A24" s="214"/>
      <c r="B24" s="79" t="s">
        <v>35</v>
      </c>
      <c r="C24" s="82" t="s">
        <v>9</v>
      </c>
      <c r="E24" s="78" t="str">
        <f t="shared" si="0"/>
        <v>La entidad implementa el sistema integrado de conservación y en él se establecen los planes de conservación de documentos físicos y el plan de preservación digital.</v>
      </c>
      <c r="F24" s="78">
        <f t="shared" si="1"/>
        <v>164</v>
      </c>
    </row>
    <row r="25" spans="1:6" ht="26.25" thickBot="1" x14ac:dyDescent="0.3">
      <c r="A25" s="214"/>
      <c r="B25" s="79" t="s">
        <v>36</v>
      </c>
      <c r="C25" s="83" t="s">
        <v>11</v>
      </c>
      <c r="E25" s="78" t="str">
        <f t="shared" si="0"/>
        <v>La entidad realiza seguimiento y control al Sistema Integrado de Conservación, a través de sus instrumentos de evaluación.</v>
      </c>
      <c r="F25" s="78">
        <f t="shared" si="1"/>
        <v>122</v>
      </c>
    </row>
    <row r="26" spans="1:6" ht="26.25" thickBot="1" x14ac:dyDescent="0.3">
      <c r="A26" s="215"/>
      <c r="B26" s="79" t="s">
        <v>37</v>
      </c>
      <c r="C26" s="84" t="s">
        <v>13</v>
      </c>
      <c r="E26" s="78" t="str">
        <f t="shared" si="0"/>
        <v>la entidad realiza los procesos de mejora al sistema integrado de acuerdo con los hallazgos realizados durante el proceso de control y seguimiento.</v>
      </c>
      <c r="F26" s="78">
        <f t="shared" si="1"/>
        <v>147</v>
      </c>
    </row>
    <row r="27" spans="1:6" ht="39" customHeight="1" thickBot="1" x14ac:dyDescent="0.3">
      <c r="A27" s="213" t="s">
        <v>38</v>
      </c>
      <c r="B27" s="79" t="s">
        <v>39</v>
      </c>
      <c r="C27" s="80" t="s">
        <v>5</v>
      </c>
      <c r="D27" s="78">
        <v>6</v>
      </c>
      <c r="E27" s="78" t="str">
        <f t="shared" si="0"/>
        <v>La entidad carece de un plan de análisis de procesos y procedimientos de la producción documental.</v>
      </c>
      <c r="F27" s="78">
        <f t="shared" si="1"/>
        <v>98</v>
      </c>
    </row>
    <row r="28" spans="1:6" ht="51.75" thickBot="1" x14ac:dyDescent="0.3">
      <c r="A28" s="214"/>
      <c r="B28" s="79" t="s">
        <v>40</v>
      </c>
      <c r="C28" s="81" t="s">
        <v>7</v>
      </c>
      <c r="E28" s="78" t="str">
        <f t="shared" si="0"/>
        <v>La entidad a través de la oficina de planeación está desarrollando el análisis a los procesos y procedimientos de la producción documental, para identificar y eliminar duplicidad d</v>
      </c>
      <c r="F28" s="78">
        <f t="shared" si="1"/>
        <v>299</v>
      </c>
    </row>
    <row r="29" spans="1:6" ht="26.25" thickBot="1" x14ac:dyDescent="0.3">
      <c r="A29" s="214"/>
      <c r="B29" s="79" t="s">
        <v>41</v>
      </c>
      <c r="C29" s="82" t="s">
        <v>9</v>
      </c>
      <c r="E29" s="78" t="str">
        <f t="shared" si="0"/>
        <v>La entidad genera estrategias para dar a conocer los procesos y procedimientos de la producción documental, para hacerlos más ágiles y oportunos.</v>
      </c>
      <c r="F29" s="78">
        <f t="shared" si="1"/>
        <v>145</v>
      </c>
    </row>
    <row r="30" spans="1:6" ht="26.25" thickBot="1" x14ac:dyDescent="0.3">
      <c r="A30" s="214"/>
      <c r="B30" s="79" t="s">
        <v>42</v>
      </c>
      <c r="C30" s="83" t="s">
        <v>11</v>
      </c>
      <c r="E30" s="78" t="str">
        <f t="shared" si="0"/>
        <v>La entidad realiza seguimiento y control a los procesos y procedimientos de la producción documental con el fin de medir el avance de su implementación.</v>
      </c>
      <c r="F30" s="78">
        <f t="shared" si="1"/>
        <v>152</v>
      </c>
    </row>
    <row r="31" spans="1:6" ht="26.25" thickBot="1" x14ac:dyDescent="0.3">
      <c r="A31" s="215"/>
      <c r="B31" s="79" t="s">
        <v>43</v>
      </c>
      <c r="C31" s="84" t="s">
        <v>13</v>
      </c>
      <c r="E31" s="78" t="str">
        <f t="shared" si="0"/>
        <v>La entidad realiza procesos de mejora continua a los procesos y procedimientos de la producción documental, con el fin de generar mecanismos de actualización.</v>
      </c>
      <c r="F31" s="78">
        <f t="shared" si="1"/>
        <v>158</v>
      </c>
    </row>
    <row r="32" spans="1:6" ht="15.75" thickBot="1" x14ac:dyDescent="0.3">
      <c r="A32" s="219" t="s">
        <v>44</v>
      </c>
      <c r="B32" s="79" t="s">
        <v>45</v>
      </c>
      <c r="C32" s="80" t="s">
        <v>5</v>
      </c>
      <c r="D32" s="78">
        <v>7</v>
      </c>
      <c r="E32" s="78" t="str">
        <f t="shared" si="0"/>
        <v>La entidad carece de una matriz de riesgos en gestión documental.</v>
      </c>
      <c r="F32" s="78">
        <f t="shared" si="1"/>
        <v>65</v>
      </c>
    </row>
    <row r="33" spans="1:6" ht="26.25" thickBot="1" x14ac:dyDescent="0.3">
      <c r="A33" s="220"/>
      <c r="B33" s="79" t="s">
        <v>46</v>
      </c>
      <c r="C33" s="81" t="s">
        <v>7</v>
      </c>
      <c r="E33" s="78" t="str">
        <f t="shared" si="0"/>
        <v>La entidad está desarrollando y articula la matriz de riegos en gestión documental, con la dependencia responsable de su gestión.</v>
      </c>
      <c r="F33" s="78">
        <f t="shared" si="1"/>
        <v>129</v>
      </c>
    </row>
    <row r="34" spans="1:6" ht="26.25" thickBot="1" x14ac:dyDescent="0.3">
      <c r="A34" s="220"/>
      <c r="B34" s="79" t="s">
        <v>47</v>
      </c>
      <c r="C34" s="82" t="s">
        <v>9</v>
      </c>
      <c r="E34" s="78" t="str">
        <f t="shared" si="0"/>
        <v>La entidad implementa la matriz de riesgo en gestión documental, para mejorar el control de riesgos y la seguridad de la información.</v>
      </c>
      <c r="F34" s="78">
        <f t="shared" si="1"/>
        <v>133</v>
      </c>
    </row>
    <row r="35" spans="1:6" ht="15.75" thickBot="1" x14ac:dyDescent="0.3">
      <c r="A35" s="220"/>
      <c r="B35" s="79" t="s">
        <v>48</v>
      </c>
      <c r="C35" s="83" t="s">
        <v>11</v>
      </c>
      <c r="E35" s="78" t="str">
        <f t="shared" si="0"/>
        <v>La entidad realiza seguimiento y control a la matriz de riesgos en gestión documental.</v>
      </c>
      <c r="F35" s="78">
        <f t="shared" si="1"/>
        <v>86</v>
      </c>
    </row>
    <row r="36" spans="1:6" ht="26.25" thickBot="1" x14ac:dyDescent="0.3">
      <c r="A36" s="221"/>
      <c r="B36" s="79" t="s">
        <v>49</v>
      </c>
      <c r="C36" s="84" t="s">
        <v>13</v>
      </c>
      <c r="E36" s="78" t="str">
        <f t="shared" si="0"/>
        <v>La entidad realiza procesos de mejora continua a la matriz de riesgos en gestión documental, con el fin de garantizar su eficacia y efectividad.</v>
      </c>
      <c r="F36" s="78">
        <f t="shared" si="1"/>
        <v>144</v>
      </c>
    </row>
    <row r="37" spans="1:6" ht="26.25" thickBot="1" x14ac:dyDescent="0.3">
      <c r="A37" s="219" t="s">
        <v>50</v>
      </c>
      <c r="B37" s="79" t="s">
        <v>51</v>
      </c>
      <c r="C37" s="80" t="s">
        <v>5</v>
      </c>
      <c r="D37" s="78">
        <v>8</v>
      </c>
      <c r="E37" s="78" t="str">
        <f t="shared" si="0"/>
        <v>La entidad carece de lineamientos para la articulación de la gestión documental con el plan estratégico institucional.</v>
      </c>
      <c r="F37" s="78">
        <f t="shared" si="1"/>
        <v>118</v>
      </c>
    </row>
    <row r="38" spans="1:6" ht="26.25" thickBot="1" x14ac:dyDescent="0.3">
      <c r="A38" s="220"/>
      <c r="B38" s="79" t="s">
        <v>52</v>
      </c>
      <c r="C38" s="81" t="s">
        <v>7</v>
      </c>
      <c r="E38" s="78" t="str">
        <f t="shared" si="0"/>
        <v>La entidad está desarrollando estrategias y planes para lograr la articulación de la gestión documental con el plan estratégico institucional.</v>
      </c>
      <c r="F38" s="78">
        <f t="shared" si="1"/>
        <v>142</v>
      </c>
    </row>
    <row r="39" spans="1:6" ht="15.75" thickBot="1" x14ac:dyDescent="0.3">
      <c r="A39" s="220"/>
      <c r="B39" s="79" t="s">
        <v>53</v>
      </c>
      <c r="C39" s="82" t="s">
        <v>9</v>
      </c>
      <c r="E39" s="78" t="str">
        <f t="shared" si="0"/>
        <v>La entidad articula la gestión documental al plan estratégico institucional.</v>
      </c>
      <c r="F39" s="78">
        <f t="shared" si="1"/>
        <v>76</v>
      </c>
    </row>
    <row r="40" spans="1:6" ht="26.25" thickBot="1" x14ac:dyDescent="0.3">
      <c r="A40" s="220"/>
      <c r="B40" s="79" t="s">
        <v>54</v>
      </c>
      <c r="C40" s="83" t="s">
        <v>11</v>
      </c>
      <c r="E40" s="78" t="str">
        <f t="shared" si="0"/>
        <v xml:space="preserve">La entidad realiza seguimiento y control a la implementación de los lineamientos de la función archivística en los planes y estrategias de la institución. </v>
      </c>
      <c r="F40" s="78">
        <f t="shared" si="1"/>
        <v>155</v>
      </c>
    </row>
    <row r="41" spans="1:6" ht="39" thickBot="1" x14ac:dyDescent="0.3">
      <c r="A41" s="220"/>
      <c r="B41" s="79" t="s">
        <v>55</v>
      </c>
      <c r="C41" s="84" t="s">
        <v>13</v>
      </c>
      <c r="E41" s="78" t="str">
        <f t="shared" si="0"/>
        <v>La entidad realiza procesos de mejora continua a las estrategias y planes de la institución para garantizar que la gestión documental se encuentra articulada y garantizar su desarr</v>
      </c>
      <c r="F41" s="78">
        <f t="shared" si="1"/>
        <v>203</v>
      </c>
    </row>
    <row r="42" spans="1:6" ht="26.25" thickBot="1" x14ac:dyDescent="0.3">
      <c r="A42" s="216" t="s">
        <v>56</v>
      </c>
      <c r="B42" s="85" t="s">
        <v>57</v>
      </c>
      <c r="C42" s="80" t="s">
        <v>5</v>
      </c>
      <c r="D42" s="78">
        <v>9</v>
      </c>
      <c r="E42" s="78" t="str">
        <f t="shared" si="0"/>
        <v>La entidad carece de la articulación de la política de gestión documental con las políticas de MIPG.</v>
      </c>
      <c r="F42" s="78">
        <f t="shared" si="1"/>
        <v>100</v>
      </c>
    </row>
    <row r="43" spans="1:6" ht="26.25" thickBot="1" x14ac:dyDescent="0.3">
      <c r="A43" s="217"/>
      <c r="B43" s="86" t="s">
        <v>58</v>
      </c>
      <c r="C43" s="81" t="s">
        <v>7</v>
      </c>
      <c r="E43" s="78" t="str">
        <f t="shared" si="0"/>
        <v>La entidad está desarrollando la articulación de la política de gestión documental, con el apoyo del autodiagnóstico de MIPG.</v>
      </c>
      <c r="F43" s="78">
        <f t="shared" si="1"/>
        <v>125</v>
      </c>
    </row>
    <row r="44" spans="1:6" ht="26.25" thickBot="1" x14ac:dyDescent="0.3">
      <c r="A44" s="217"/>
      <c r="B44" s="86" t="s">
        <v>59</v>
      </c>
      <c r="C44" s="82" t="s">
        <v>9</v>
      </c>
      <c r="E44" s="78" t="str">
        <f t="shared" si="0"/>
        <v>La entidad articula la política de gestión documental definida por la alta dirección en el MIPG, con otras políticas y dimensiones del modelo.</v>
      </c>
      <c r="F44" s="78">
        <f t="shared" si="1"/>
        <v>142</v>
      </c>
    </row>
    <row r="45" spans="1:6" ht="39" thickBot="1" x14ac:dyDescent="0.3">
      <c r="A45" s="217"/>
      <c r="B45" s="86" t="s">
        <v>60</v>
      </c>
      <c r="C45" s="83" t="s">
        <v>11</v>
      </c>
      <c r="E45" s="78" t="str">
        <f t="shared" si="0"/>
        <v>La entidad realiza seguimiento y control a la articulación de la política de gestión documental, teniendo en cuenta los planes y programas de las políticas que incluye MIPG.</v>
      </c>
      <c r="F45" s="78">
        <f t="shared" si="1"/>
        <v>173</v>
      </c>
    </row>
    <row r="46" spans="1:6" ht="26.25" thickBot="1" x14ac:dyDescent="0.3">
      <c r="A46" s="218"/>
      <c r="B46" s="86" t="s">
        <v>61</v>
      </c>
      <c r="C46" s="84" t="s">
        <v>13</v>
      </c>
      <c r="E46" s="78" t="str">
        <f t="shared" si="0"/>
        <v xml:space="preserve">La entidad realiza medidas de acción encaminadas a la mejora continua para alcanzar la excelencia, en la correcta articulación de la gestión documental con el MIPG. </v>
      </c>
      <c r="F46" s="78">
        <f t="shared" si="1"/>
        <v>165</v>
      </c>
    </row>
    <row r="47" spans="1:6" ht="15.75" thickBot="1" x14ac:dyDescent="0.3">
      <c r="A47" s="213" t="s">
        <v>62</v>
      </c>
      <c r="B47" s="79" t="s">
        <v>63</v>
      </c>
      <c r="C47" s="80" t="s">
        <v>5</v>
      </c>
      <c r="E47" s="78" t="str">
        <f t="shared" si="0"/>
        <v>La entidad carece indicadores de gestión.</v>
      </c>
      <c r="F47" s="78">
        <f t="shared" si="1"/>
        <v>41</v>
      </c>
    </row>
    <row r="48" spans="1:6" ht="26.25" thickBot="1" x14ac:dyDescent="0.3">
      <c r="A48" s="214"/>
      <c r="B48" s="79" t="s">
        <v>64</v>
      </c>
      <c r="C48" s="81" t="s">
        <v>7</v>
      </c>
      <c r="D48" s="78">
        <v>10</v>
      </c>
      <c r="E48" s="78" t="str">
        <f t="shared" si="0"/>
        <v>La entidad está elaborando los indicadores de gestión para observar el grado de avance de los planes y proyectos, que se establecieron en el PINAR.</v>
      </c>
      <c r="F48" s="78">
        <f t="shared" si="1"/>
        <v>147</v>
      </c>
    </row>
    <row r="49" spans="1:6" ht="26.25" thickBot="1" x14ac:dyDescent="0.3">
      <c r="A49" s="214"/>
      <c r="B49" s="79" t="s">
        <v>65</v>
      </c>
      <c r="C49" s="82" t="s">
        <v>9</v>
      </c>
      <c r="E49" s="78" t="str">
        <f t="shared" si="0"/>
        <v>La entidad aplica los indicadores de gestión con el propósito de garantizar el cumplimiento de los planes y proyectos establecidos en el PINAR.</v>
      </c>
      <c r="F49" s="78">
        <f t="shared" si="1"/>
        <v>143</v>
      </c>
    </row>
    <row r="50" spans="1:6" ht="39" thickBot="1" x14ac:dyDescent="0.3">
      <c r="A50" s="214"/>
      <c r="B50" s="79" t="s">
        <v>66</v>
      </c>
      <c r="C50" s="83" t="s">
        <v>11</v>
      </c>
      <c r="E50" s="78" t="str">
        <f t="shared" si="0"/>
        <v>La entidad realiza seguimiento y control a los planes de mejoramiento a través del instrumento de medición, con el fin de garantizar el cumplimiento y desarrollo de los planes y pr</v>
      </c>
      <c r="F50" s="78">
        <f t="shared" si="1"/>
        <v>211</v>
      </c>
    </row>
    <row r="51" spans="1:6" ht="26.25" thickBot="1" x14ac:dyDescent="0.3">
      <c r="A51" s="215"/>
      <c r="B51" s="79" t="s">
        <v>67</v>
      </c>
      <c r="C51" s="84" t="s">
        <v>13</v>
      </c>
      <c r="E51" s="78" t="str">
        <f t="shared" si="0"/>
        <v>La entidad realiza procesos de mejora continua al cumplimiento de los planes y proyectos establecidos en el PINAR.</v>
      </c>
      <c r="F51" s="78">
        <f t="shared" si="1"/>
        <v>114</v>
      </c>
    </row>
    <row r="52" spans="1:6" ht="15.75" thickBot="1" x14ac:dyDescent="0.3">
      <c r="A52" s="231" t="s">
        <v>68</v>
      </c>
      <c r="B52" s="79" t="s">
        <v>69</v>
      </c>
      <c r="C52" s="80" t="s">
        <v>5</v>
      </c>
      <c r="D52" s="78">
        <v>11</v>
      </c>
      <c r="E52" s="78" t="str">
        <f t="shared" si="0"/>
        <v>La entidad carece de controles para el desarrollo de la función archivística.</v>
      </c>
      <c r="F52" s="78">
        <f t="shared" si="1"/>
        <v>77</v>
      </c>
    </row>
    <row r="53" spans="1:6" ht="39" thickBot="1" x14ac:dyDescent="0.3">
      <c r="A53" s="232"/>
      <c r="B53" s="79" t="s">
        <v>70</v>
      </c>
      <c r="C53" s="81" t="s">
        <v>7</v>
      </c>
      <c r="E53" s="78" t="str">
        <f t="shared" si="0"/>
        <v>La entidad desarrolla estrategias para que se elaboren los informes de gestión frente al cumplimiento de los indicares de gestión que se plantearon para el cumplimiento de activida</v>
      </c>
      <c r="F53" s="78">
        <f t="shared" si="1"/>
        <v>211</v>
      </c>
    </row>
    <row r="54" spans="1:6" ht="26.25" thickBot="1" x14ac:dyDescent="0.3">
      <c r="A54" s="232"/>
      <c r="B54" s="79" t="s">
        <v>71</v>
      </c>
      <c r="C54" s="82" t="s">
        <v>9</v>
      </c>
      <c r="E54" s="78" t="str">
        <f t="shared" si="0"/>
        <v>La entidad a través de la oficina de planeación, o quien haga sus veces, recepciona los informes de gestión del avance a las actividades de la función archivística.</v>
      </c>
      <c r="F54" s="78">
        <f t="shared" si="1"/>
        <v>164</v>
      </c>
    </row>
    <row r="55" spans="1:6" ht="39" thickBot="1" x14ac:dyDescent="0.3">
      <c r="A55" s="232"/>
      <c r="B55" s="79" t="s">
        <v>72</v>
      </c>
      <c r="C55" s="83" t="s">
        <v>11</v>
      </c>
      <c r="E55" s="78" t="str">
        <f t="shared" si="0"/>
        <v>La entidad a través de la oficina de planeación o quien haga sus veces realiza seguimiento y control a los informes de gestión para verificar el estado actual del desarrollo de las</v>
      </c>
      <c r="F55" s="78">
        <f t="shared" si="1"/>
        <v>220</v>
      </c>
    </row>
    <row r="56" spans="1:6" ht="26.25" thickBot="1" x14ac:dyDescent="0.3">
      <c r="A56" s="233"/>
      <c r="B56" s="79" t="s">
        <v>73</v>
      </c>
      <c r="C56" s="84" t="s">
        <v>13</v>
      </c>
      <c r="E56" s="78" t="str">
        <f t="shared" si="0"/>
        <v>La entidad a través de los informes de gestión genera procesos de mejora continua al desarrollo de la función archivística.</v>
      </c>
      <c r="F56" s="78">
        <f t="shared" si="1"/>
        <v>123</v>
      </c>
    </row>
    <row r="57" spans="1:6" ht="15.75" thickBot="1" x14ac:dyDescent="0.3">
      <c r="A57" s="213" t="s">
        <v>74</v>
      </c>
      <c r="B57" s="87" t="s">
        <v>75</v>
      </c>
      <c r="C57" s="80" t="s">
        <v>5</v>
      </c>
      <c r="D57" s="78">
        <v>12</v>
      </c>
      <c r="E57" s="78" t="str">
        <f t="shared" si="0"/>
        <v>La entidad carece de programas de auditoría y control.</v>
      </c>
      <c r="F57" s="78">
        <f t="shared" si="1"/>
        <v>54</v>
      </c>
    </row>
    <row r="58" spans="1:6" ht="15.75" thickBot="1" x14ac:dyDescent="0.3">
      <c r="A58" s="214"/>
      <c r="B58" s="87" t="s">
        <v>76</v>
      </c>
      <c r="C58" s="81" t="s">
        <v>7</v>
      </c>
      <c r="E58" s="78" t="str">
        <f t="shared" si="0"/>
        <v>La entidad se encuentra elaborando el programa de auditoría y control.</v>
      </c>
      <c r="F58" s="78">
        <f t="shared" si="1"/>
        <v>70</v>
      </c>
    </row>
    <row r="59" spans="1:6" ht="26.25" thickBot="1" x14ac:dyDescent="0.3">
      <c r="A59" s="214"/>
      <c r="B59" s="87" t="s">
        <v>77</v>
      </c>
      <c r="C59" s="82" t="s">
        <v>9</v>
      </c>
      <c r="E59" s="78" t="str">
        <f t="shared" si="0"/>
        <v>La entidad implementa el programa de auditoría y control e incluye la función archivística y los procesos de la gestión documental.</v>
      </c>
      <c r="F59" s="78">
        <f t="shared" si="1"/>
        <v>131</v>
      </c>
    </row>
    <row r="60" spans="1:6" ht="39" thickBot="1" x14ac:dyDescent="0.3">
      <c r="A60" s="214"/>
      <c r="B60" s="87" t="s">
        <v>78</v>
      </c>
      <c r="C60" s="83" t="s">
        <v>11</v>
      </c>
      <c r="E60" s="78" t="str">
        <f t="shared" si="0"/>
        <v>La entidad realiza seguimiento y control a la función archivística a través del Programa de auditoría y control, con el fin de garantizar el cumplimiento y desarrollo de los planes</v>
      </c>
      <c r="F60" s="78">
        <f t="shared" si="1"/>
        <v>222</v>
      </c>
    </row>
    <row r="61" spans="1:6" ht="26.25" thickBot="1" x14ac:dyDescent="0.3">
      <c r="A61" s="214"/>
      <c r="B61" s="87" t="s">
        <v>79</v>
      </c>
      <c r="C61" s="84" t="s">
        <v>13</v>
      </c>
      <c r="E61" s="78" t="str">
        <f t="shared" si="0"/>
        <v>La entidad realiza procesos de mejora continua, como resultado de las observaciones y hallazgos encontrados a los procesos de la gestión documental y la función archivística.</v>
      </c>
      <c r="F61" s="78">
        <f t="shared" si="1"/>
        <v>174</v>
      </c>
    </row>
    <row r="62" spans="1:6" ht="15.75" thickBot="1" x14ac:dyDescent="0.3">
      <c r="A62" s="228" t="s">
        <v>80</v>
      </c>
      <c r="B62" s="88" t="s">
        <v>81</v>
      </c>
      <c r="C62" s="80" t="s">
        <v>5</v>
      </c>
      <c r="D62" s="78">
        <v>13</v>
      </c>
      <c r="E62" s="78" t="str">
        <f t="shared" si="0"/>
        <v>La entidad carece de estrategias para la administración de los archivos.</v>
      </c>
      <c r="F62" s="78">
        <f t="shared" si="1"/>
        <v>72</v>
      </c>
    </row>
    <row r="63" spans="1:6" ht="39" thickBot="1" x14ac:dyDescent="0.3">
      <c r="A63" s="229"/>
      <c r="B63" s="87" t="s">
        <v>82</v>
      </c>
      <c r="C63" s="81" t="s">
        <v>7</v>
      </c>
      <c r="E63" s="78" t="str">
        <f t="shared" si="0"/>
        <v>La entidad se encuentra desarrollando estrategias que garanticen la administración, la regulación normativa, la adecuación de instalaciones, la conformación y estructura del equipo</v>
      </c>
      <c r="F63" s="78">
        <f t="shared" si="1"/>
        <v>250</v>
      </c>
    </row>
    <row r="64" spans="1:6" ht="39" thickBot="1" x14ac:dyDescent="0.3">
      <c r="A64" s="229"/>
      <c r="B64" s="87" t="s">
        <v>83</v>
      </c>
      <c r="C64" s="82" t="s">
        <v>9</v>
      </c>
      <c r="E64" s="78" t="str">
        <f t="shared" si="0"/>
        <v>La entidad implementa las estrategias para la administración de archivos definida en su plan de archivos, logrando objetivos y metas en menor tiempo (evalúa, flexibilidad, coordina</v>
      </c>
      <c r="F64" s="78">
        <f t="shared" si="1"/>
        <v>253</v>
      </c>
    </row>
    <row r="65" spans="1:6" ht="39" thickBot="1" x14ac:dyDescent="0.3">
      <c r="A65" s="229"/>
      <c r="B65" s="87" t="s">
        <v>84</v>
      </c>
      <c r="C65" s="83" t="s">
        <v>11</v>
      </c>
      <c r="E65" s="78" t="str">
        <f t="shared" si="0"/>
        <v>La entidad realiza seguimiento y control a la implementación de las estrategias gerenciales para la administración de los fondos documentales y adelanta cambios estratégicos.</v>
      </c>
      <c r="F65" s="78">
        <f t="shared" si="1"/>
        <v>174</v>
      </c>
    </row>
    <row r="66" spans="1:6" ht="39" thickBot="1" x14ac:dyDescent="0.3">
      <c r="A66" s="230"/>
      <c r="B66" s="87" t="s">
        <v>85</v>
      </c>
      <c r="C66" s="84" t="s">
        <v>13</v>
      </c>
      <c r="E66" s="78" t="str">
        <f t="shared" si="0"/>
        <v>La entidad desarrolla estrategias de innovación, empoderamiento, autogestión, con el fin de cumplir me manera más eficaz la política archivística y administración de los fondos doc</v>
      </c>
      <c r="F66" s="78">
        <f t="shared" si="1"/>
        <v>190</v>
      </c>
    </row>
    <row r="67" spans="1:6" ht="26.25" thickBot="1" x14ac:dyDescent="0.3">
      <c r="A67" s="222" t="s">
        <v>86</v>
      </c>
      <c r="B67" s="87" t="s">
        <v>87</v>
      </c>
      <c r="C67" s="80" t="s">
        <v>5</v>
      </c>
      <c r="D67" s="78">
        <v>14</v>
      </c>
      <c r="E67" s="78" t="str">
        <f t="shared" ref="E67:E130" si="2">MID(B67,1,180)</f>
        <v>La entidad carece de una infraestructura locativa adecuada para la custodia de sus archivos.</v>
      </c>
      <c r="F67" s="78">
        <f t="shared" ref="F67:F130" si="3">LEN(B67)</f>
        <v>92</v>
      </c>
    </row>
    <row r="68" spans="1:6" ht="39" thickBot="1" x14ac:dyDescent="0.3">
      <c r="A68" s="223"/>
      <c r="B68" s="87" t="s">
        <v>88</v>
      </c>
      <c r="C68" s="81" t="s">
        <v>7</v>
      </c>
      <c r="E68" s="78" t="str">
        <f t="shared" si="2"/>
        <v xml:space="preserve">La entidad está desarrollando acciones para la adecuación de las instalaciones o espacios destinados para custodia de documentos en sus diferentes formatos, en concordancia con la </v>
      </c>
      <c r="F68" s="78">
        <f t="shared" si="3"/>
        <v>203</v>
      </c>
    </row>
    <row r="69" spans="1:6" ht="26.25" thickBot="1" x14ac:dyDescent="0.3">
      <c r="A69" s="223"/>
      <c r="B69" s="87" t="s">
        <v>89</v>
      </c>
      <c r="C69" s="82" t="s">
        <v>9</v>
      </c>
      <c r="E69" s="78" t="str">
        <f t="shared" si="2"/>
        <v>La entidad adecua la infraestructura física, para asegurar la conservación y preservación de sus archivos.</v>
      </c>
      <c r="F69" s="78">
        <f t="shared" si="3"/>
        <v>106</v>
      </c>
    </row>
    <row r="70" spans="1:6" ht="26.25" thickBot="1" x14ac:dyDescent="0.3">
      <c r="A70" s="223"/>
      <c r="B70" s="87" t="s">
        <v>90</v>
      </c>
      <c r="C70" s="83" t="s">
        <v>11</v>
      </c>
      <c r="E70" s="78" t="str">
        <f t="shared" si="2"/>
        <v>La entidad realiza seguimiento y control a la adecuación de la infraestructura, con el fin de cumplir con las especificaciones técnicas y normativas.</v>
      </c>
      <c r="F70" s="78">
        <f t="shared" si="3"/>
        <v>149</v>
      </c>
    </row>
    <row r="71" spans="1:6" ht="39" thickBot="1" x14ac:dyDescent="0.3">
      <c r="A71" s="224"/>
      <c r="B71" s="87" t="s">
        <v>91</v>
      </c>
      <c r="C71" s="84" t="s">
        <v>13</v>
      </c>
      <c r="E71" s="78" t="str">
        <f t="shared" si="2"/>
        <v>La entidad conforme a las mediciones y monitoreo aplicado adelanta acciones de mejora e innova con el fin de garantizar la adecuada conservación y preservación del fondo documental</v>
      </c>
      <c r="F71" s="78">
        <f t="shared" si="3"/>
        <v>181</v>
      </c>
    </row>
    <row r="72" spans="1:6" ht="26.25" thickBot="1" x14ac:dyDescent="0.3">
      <c r="A72" s="225" t="s">
        <v>92</v>
      </c>
      <c r="B72" s="87" t="s">
        <v>93</v>
      </c>
      <c r="C72" s="80" t="s">
        <v>5</v>
      </c>
      <c r="D72" s="78">
        <v>15</v>
      </c>
      <c r="E72" s="78" t="str">
        <f t="shared" si="2"/>
        <v>La entidad carece de personal idóneo para cumplir las actividades de la función archivística y administración de archivos.</v>
      </c>
      <c r="F72" s="78">
        <f t="shared" si="3"/>
        <v>122</v>
      </c>
    </row>
    <row r="73" spans="1:6" ht="39" thickBot="1" x14ac:dyDescent="0.3">
      <c r="A73" s="226"/>
      <c r="B73" s="87" t="s">
        <v>94</v>
      </c>
      <c r="C73" s="81" t="s">
        <v>7</v>
      </c>
      <c r="E73" s="78" t="str">
        <f t="shared" si="2"/>
        <v>La entidad está desarrollando estrategias para definir perfiles y competencias laborales para el personal relacionado con el cumplimiento de la función archivística y administració</v>
      </c>
      <c r="F73" s="78">
        <f t="shared" si="3"/>
        <v>194</v>
      </c>
    </row>
    <row r="74" spans="1:6" ht="26.25" thickBot="1" x14ac:dyDescent="0.3">
      <c r="A74" s="226"/>
      <c r="B74" s="87" t="s">
        <v>95</v>
      </c>
      <c r="C74" s="82" t="s">
        <v>9</v>
      </c>
      <c r="E74" s="78" t="str">
        <f t="shared" si="2"/>
        <v>La entidad cuenta con personal idóneo, que facilita la implementación de la política archivística y la aplicación de los instrumentos archivísticos.</v>
      </c>
      <c r="F74" s="78">
        <f t="shared" si="3"/>
        <v>148</v>
      </c>
    </row>
    <row r="75" spans="1:6" ht="51.75" thickBot="1" x14ac:dyDescent="0.3">
      <c r="A75" s="226"/>
      <c r="B75" s="87" t="s">
        <v>96</v>
      </c>
      <c r="C75" s="83" t="s">
        <v>11</v>
      </c>
      <c r="E75" s="78" t="str">
        <f t="shared" si="2"/>
        <v>La entidad realiza seguimiento y control al personal que se encuentra desarrollando las actividades de la función archivística y administración de archivos, que conllevan al mejora</v>
      </c>
      <c r="F75" s="78">
        <f t="shared" si="3"/>
        <v>277</v>
      </c>
    </row>
    <row r="76" spans="1:6" ht="26.25" thickBot="1" x14ac:dyDescent="0.3">
      <c r="A76" s="227"/>
      <c r="B76" s="87" t="s">
        <v>97</v>
      </c>
      <c r="C76" s="84" t="s">
        <v>13</v>
      </c>
      <c r="E76" s="78" t="str">
        <f t="shared" si="2"/>
        <v>La entidad realiza acciones de mejoramiento continuo para promover el liderazgo, trabajo en equipo y autonomía que permitan el fortalecimiento de sus capacidades competitivas.</v>
      </c>
      <c r="F76" s="78">
        <f t="shared" si="3"/>
        <v>175</v>
      </c>
    </row>
    <row r="77" spans="1:6" ht="26.25" thickBot="1" x14ac:dyDescent="0.3">
      <c r="A77" s="228" t="s">
        <v>98</v>
      </c>
      <c r="B77" s="87" t="s">
        <v>99</v>
      </c>
      <c r="C77" s="80" t="s">
        <v>5</v>
      </c>
      <c r="D77" s="78">
        <v>16</v>
      </c>
      <c r="E77" s="78" t="str">
        <f t="shared" si="2"/>
        <v>La entidad carece de la inclusión de temas de gestión documental en el Plan Institucional de Capacitación-PIC.</v>
      </c>
      <c r="F77" s="78">
        <f t="shared" si="3"/>
        <v>110</v>
      </c>
    </row>
    <row r="78" spans="1:6" ht="26.25" thickBot="1" x14ac:dyDescent="0.3">
      <c r="A78" s="229"/>
      <c r="B78" s="87" t="s">
        <v>100</v>
      </c>
      <c r="C78" s="81" t="s">
        <v>7</v>
      </c>
      <c r="E78" s="78" t="str">
        <f t="shared" si="2"/>
        <v>La entidad articula con el Plan Institucional de Capacitación los temas priorizados por el área de gestión documental o quien haga sus veces.</v>
      </c>
      <c r="F78" s="78">
        <f t="shared" si="3"/>
        <v>141</v>
      </c>
    </row>
    <row r="79" spans="1:6" ht="39" thickBot="1" x14ac:dyDescent="0.3">
      <c r="A79" s="229"/>
      <c r="B79" s="87" t="s">
        <v>101</v>
      </c>
      <c r="C79" s="82" t="s">
        <v>9</v>
      </c>
      <c r="E79" s="78" t="str">
        <f t="shared" si="2"/>
        <v>La entidad implementa el plan de capacitación con los temas propuestos por el área de gestión documental o quien haga sus veces, que facilitan el cumplimiento de la función archiví</v>
      </c>
      <c r="F79" s="78">
        <f t="shared" si="3"/>
        <v>186</v>
      </c>
    </row>
    <row r="80" spans="1:6" ht="26.25" thickBot="1" x14ac:dyDescent="0.3">
      <c r="A80" s="229"/>
      <c r="B80" s="87" t="s">
        <v>102</v>
      </c>
      <c r="C80" s="83" t="s">
        <v>11</v>
      </c>
      <c r="E80" s="78" t="str">
        <f t="shared" si="2"/>
        <v>La entidad realiza seguimiento y control al PIC, para garantizar el cumplimiento y difusión de los contenidos de la función archivística.</v>
      </c>
      <c r="F80" s="78">
        <f t="shared" si="3"/>
        <v>137</v>
      </c>
    </row>
    <row r="81" spans="1:6" ht="39" thickBot="1" x14ac:dyDescent="0.3">
      <c r="A81" s="230"/>
      <c r="B81" s="87" t="s">
        <v>103</v>
      </c>
      <c r="C81" s="84" t="s">
        <v>13</v>
      </c>
      <c r="E81" s="78" t="str">
        <f t="shared" si="2"/>
        <v>La entidad realiza procesos de mejora continua al PIC, para proponer y generar procesos de innovación la alta dirección ve el proceso de gestión documental a los contenidos del pla</v>
      </c>
      <c r="F81" s="78">
        <f t="shared" si="3"/>
        <v>182</v>
      </c>
    </row>
    <row r="82" spans="1:6" ht="26.25" thickBot="1" x14ac:dyDescent="0.3">
      <c r="A82" s="228" t="s">
        <v>104</v>
      </c>
      <c r="B82" s="87" t="s">
        <v>105</v>
      </c>
      <c r="C82" s="80" t="s">
        <v>5</v>
      </c>
      <c r="D82" s="78">
        <v>17</v>
      </c>
      <c r="E82" s="78" t="str">
        <f t="shared" si="2"/>
        <v>La entidad carece de lineamientos para el aseguramiento de las condiciones de trabajo para el área de Gestión Documental.</v>
      </c>
      <c r="F82" s="78">
        <f t="shared" si="3"/>
        <v>121</v>
      </c>
    </row>
    <row r="83" spans="1:6" ht="51.75" thickBot="1" x14ac:dyDescent="0.3">
      <c r="A83" s="229"/>
      <c r="B83" s="87" t="s">
        <v>106</v>
      </c>
      <c r="C83" s="81" t="s">
        <v>7</v>
      </c>
      <c r="E83" s="78" t="str">
        <f t="shared" si="2"/>
        <v>La entidad desarrolla n protocolo de identificación de los riesgos laborales acordes con las diferentes actividades ejecutadas en el área de archivo teniendo en cuenta aspectos com</v>
      </c>
      <c r="F83" s="78">
        <f t="shared" si="3"/>
        <v>289</v>
      </c>
    </row>
    <row r="84" spans="1:6" ht="39" thickBot="1" x14ac:dyDescent="0.3">
      <c r="A84" s="229"/>
      <c r="B84" s="87" t="s">
        <v>107</v>
      </c>
      <c r="C84" s="82" t="s">
        <v>9</v>
      </c>
      <c r="E84" s="78" t="str">
        <f t="shared" si="2"/>
        <v>La entidad implementa su sistema de gestión y seguridad en el trabajo donde se garantizan todas las condiciones laborables necesarias para los responsables de la Gestión Documental</v>
      </c>
      <c r="F84" s="78">
        <f t="shared" si="3"/>
        <v>226</v>
      </c>
    </row>
    <row r="85" spans="1:6" ht="39" thickBot="1" x14ac:dyDescent="0.3">
      <c r="A85" s="229"/>
      <c r="B85" s="87" t="s">
        <v>108</v>
      </c>
      <c r="C85" s="83" t="s">
        <v>11</v>
      </c>
      <c r="E85" s="78" t="str">
        <f t="shared" si="2"/>
        <v>La entidad realiza seguimiento y control a su sistema de Gestión y seguridad en el trabajo donde se verifican las condiciones establecidas para los encargados de la Gestión Documen</v>
      </c>
      <c r="F85" s="78">
        <f t="shared" si="3"/>
        <v>183</v>
      </c>
    </row>
    <row r="86" spans="1:6" ht="51.75" thickBot="1" x14ac:dyDescent="0.3">
      <c r="A86" s="230"/>
      <c r="B86" s="87" t="s">
        <v>109</v>
      </c>
      <c r="C86" s="84" t="s">
        <v>13</v>
      </c>
      <c r="E86" s="78" t="str">
        <f t="shared" si="2"/>
        <v>La entidad realiza los ajustes y las acciones de mejora a su sistema de seguridad teniendo en cuenta la normatividad que se vaya generando sobre el tema y de acuerdo con los hallaz</v>
      </c>
      <c r="F86" s="78">
        <f t="shared" si="3"/>
        <v>262</v>
      </c>
    </row>
    <row r="87" spans="1:6" ht="39" thickBot="1" x14ac:dyDescent="0.3">
      <c r="A87" s="228" t="s">
        <v>110</v>
      </c>
      <c r="B87" s="88" t="s">
        <v>111</v>
      </c>
      <c r="C87" s="80" t="s">
        <v>5</v>
      </c>
      <c r="D87" s="78">
        <v>18</v>
      </c>
      <c r="E87" s="78" t="str">
        <f t="shared" si="2"/>
        <v>La entidad carece de procedimientos para el diseño y creación de documentos en atención a los requisitos legales, funcionales propios y la incorporación de aspectos de autenticidad</v>
      </c>
      <c r="F87" s="78">
        <f t="shared" si="3"/>
        <v>257</v>
      </c>
    </row>
    <row r="88" spans="1:6" ht="39" thickBot="1" x14ac:dyDescent="0.3">
      <c r="A88" s="229"/>
      <c r="B88" s="79" t="s">
        <v>112</v>
      </c>
      <c r="C88" s="81" t="s">
        <v>7</v>
      </c>
      <c r="E88" s="78" t="str">
        <f t="shared" si="2"/>
        <v>La entidad se encuentra desarrollando los criterios o aspectos previstos en el proceso de planeación del Programa de Gestión Documental, observa el mapa de procesos y flujos docume</v>
      </c>
      <c r="F88" s="78">
        <f t="shared" si="3"/>
        <v>259</v>
      </c>
    </row>
    <row r="89" spans="1:6" ht="77.25" thickBot="1" x14ac:dyDescent="0.3">
      <c r="A89" s="229"/>
      <c r="B89" s="79" t="s">
        <v>113</v>
      </c>
      <c r="C89" s="82" t="s">
        <v>9</v>
      </c>
      <c r="E89" s="78" t="str">
        <f t="shared" si="2"/>
        <v xml:space="preserve">La entidad implementa lineamientos previstos en el Programa de Gestión Documental, entendidos como la integración de los instrumentos CCD, TRD, para la identificación de las áreas </v>
      </c>
      <c r="F89" s="78">
        <f t="shared" si="3"/>
        <v>512</v>
      </c>
    </row>
    <row r="90" spans="1:6" ht="51.75" thickBot="1" x14ac:dyDescent="0.3">
      <c r="A90" s="229"/>
      <c r="B90" s="79" t="s">
        <v>114</v>
      </c>
      <c r="C90" s="83" t="s">
        <v>11</v>
      </c>
      <c r="E90" s="78" t="str">
        <f t="shared" si="2"/>
        <v>La entidad realiza seguimiento y control a los lineamientos para el diseño y creación de documentos con el fin de validar la aplicación por parte de las dependencias, así mismo, ob</v>
      </c>
      <c r="F90" s="78">
        <f t="shared" si="3"/>
        <v>321</v>
      </c>
    </row>
    <row r="91" spans="1:6" ht="64.5" thickBot="1" x14ac:dyDescent="0.3">
      <c r="A91" s="230"/>
      <c r="B91" s="79" t="s">
        <v>115</v>
      </c>
      <c r="C91" s="84" t="s">
        <v>13</v>
      </c>
      <c r="E91" s="78" t="str">
        <f t="shared" si="2"/>
        <v xml:space="preserve">La entidad realiza procesos de mejora continua a los lineamientos para el diseño y creación de documentos a partir de las validaciones en las dependencias, incorporando ajustes en </v>
      </c>
      <c r="F91" s="78">
        <f t="shared" si="3"/>
        <v>377</v>
      </c>
    </row>
    <row r="92" spans="1:6" ht="51.75" thickBot="1" x14ac:dyDescent="0.3">
      <c r="A92" s="228" t="s">
        <v>116</v>
      </c>
      <c r="B92" s="79" t="s">
        <v>117</v>
      </c>
      <c r="C92" s="80" t="s">
        <v>5</v>
      </c>
      <c r="D92" s="78">
        <v>19</v>
      </c>
      <c r="E92" s="78" t="str">
        <f t="shared" si="2"/>
        <v>La entidad carece de medidas que orienten la producción de los documentos en medios especiales, garantizando aspectos legales, funcionales y administrativos, así como acciones part</v>
      </c>
      <c r="F92" s="78">
        <f t="shared" si="3"/>
        <v>258</v>
      </c>
    </row>
    <row r="93" spans="1:6" ht="39" thickBot="1" x14ac:dyDescent="0.3">
      <c r="A93" s="229"/>
      <c r="B93" s="79" t="s">
        <v>118</v>
      </c>
      <c r="C93" s="81" t="s">
        <v>7</v>
      </c>
      <c r="E93" s="78" t="str">
        <f t="shared" si="2"/>
        <v>La entidad define en articulación con los instrumentos archivísticos, los medios habilitados para la producción de documentos especiales, garantizando aspectos legales, funcionales</v>
      </c>
      <c r="F93" s="78">
        <f t="shared" si="3"/>
        <v>267</v>
      </c>
    </row>
    <row r="94" spans="1:6" ht="26.25" thickBot="1" x14ac:dyDescent="0.3">
      <c r="A94" s="229"/>
      <c r="B94" s="79" t="s">
        <v>119</v>
      </c>
      <c r="C94" s="82" t="s">
        <v>9</v>
      </c>
      <c r="E94" s="78" t="str">
        <f t="shared" si="2"/>
        <v>la entidad implementa la identificación de soportes documentales especiales mediante la TRD, TVD e inventarios documentales</v>
      </c>
      <c r="F94" s="78">
        <f t="shared" si="3"/>
        <v>123</v>
      </c>
    </row>
    <row r="95" spans="1:6" ht="39" thickBot="1" x14ac:dyDescent="0.3">
      <c r="A95" s="229"/>
      <c r="B95" s="79" t="s">
        <v>120</v>
      </c>
      <c r="C95" s="83" t="s">
        <v>11</v>
      </c>
      <c r="E95" s="78" t="str">
        <f t="shared" si="2"/>
        <v>La entidad realiza seguimiento y control a sus documentos especiales y realiza procesos de descripción de acuerdo con normas internacionales y los reproduce en nuevas tecnologías</v>
      </c>
      <c r="F95" s="78">
        <f t="shared" si="3"/>
        <v>178</v>
      </c>
    </row>
    <row r="96" spans="1:6" ht="39" thickBot="1" x14ac:dyDescent="0.3">
      <c r="A96" s="230"/>
      <c r="B96" s="79" t="s">
        <v>121</v>
      </c>
      <c r="C96" s="84" t="s">
        <v>13</v>
      </c>
      <c r="E96" s="78" t="str">
        <f t="shared" si="2"/>
        <v xml:space="preserve">La entidad realiza procesos de mejora continua a sus procesos de identificación, producción de documentos especiales y descripción, con el fin de generar mecanismos de tratamiento </v>
      </c>
      <c r="F96" s="78">
        <f t="shared" si="3"/>
        <v>212</v>
      </c>
    </row>
    <row r="97" spans="1:6" ht="15.75" thickBot="1" x14ac:dyDescent="0.3">
      <c r="A97" s="228" t="s">
        <v>122</v>
      </c>
      <c r="B97" s="79" t="s">
        <v>123</v>
      </c>
      <c r="C97" s="80" t="s">
        <v>5</v>
      </c>
      <c r="D97" s="78">
        <v>20</v>
      </c>
      <c r="E97" s="78" t="str">
        <f t="shared" si="2"/>
        <v>La entidad carece del Cuadro de Clasificación Documental.</v>
      </c>
      <c r="F97" s="78">
        <f t="shared" si="3"/>
        <v>57</v>
      </c>
    </row>
    <row r="98" spans="1:6" ht="26.25" thickBot="1" x14ac:dyDescent="0.3">
      <c r="A98" s="229"/>
      <c r="B98" s="79" t="s">
        <v>124</v>
      </c>
      <c r="C98" s="81" t="s">
        <v>7</v>
      </c>
      <c r="E98" s="78" t="str">
        <f t="shared" si="2"/>
        <v>La entidad se encuentra elaborando el Cuadro de Clasificación Documental - CCD, de acuerdo con los lineamientos establecidos por el Archivo General de la Nación.</v>
      </c>
      <c r="F98" s="78">
        <f t="shared" si="3"/>
        <v>161</v>
      </c>
    </row>
    <row r="99" spans="1:6" ht="51.75" thickBot="1" x14ac:dyDescent="0.3">
      <c r="A99" s="229"/>
      <c r="B99" s="79" t="s">
        <v>125</v>
      </c>
      <c r="C99" s="82" t="s">
        <v>9</v>
      </c>
      <c r="E99" s="78" t="str">
        <f t="shared" si="2"/>
        <v>La entidad implementa el Cuadro de Clasificación Documental - CCD, teniendo en cuenta el esquema orgánico funcional, que refleja las secciones, subsecciones, series y subseries doc</v>
      </c>
      <c r="F99" s="78">
        <f t="shared" si="3"/>
        <v>255</v>
      </c>
    </row>
    <row r="100" spans="1:6" ht="39" thickBot="1" x14ac:dyDescent="0.3">
      <c r="A100" s="229"/>
      <c r="B100" s="79" t="s">
        <v>126</v>
      </c>
      <c r="C100" s="83" t="s">
        <v>11</v>
      </c>
      <c r="E100" s="78" t="str">
        <f t="shared" si="2"/>
        <v>La entidad realiza seguimiento y control al Cuadro de Clasificación Documental - CCD, de acuerdo con los instrumentos de medición establecidos por la entidad y conforme a lo establ</v>
      </c>
      <c r="F100" s="78">
        <f t="shared" si="3"/>
        <v>208</v>
      </c>
    </row>
    <row r="101" spans="1:6" ht="39" thickBot="1" x14ac:dyDescent="0.3">
      <c r="A101" s="230"/>
      <c r="B101" s="79" t="s">
        <v>127</v>
      </c>
      <c r="C101" s="84" t="s">
        <v>13</v>
      </c>
      <c r="E101" s="78" t="str">
        <f t="shared" si="2"/>
        <v>La entidad realiza evaluación y monitoreo al Cuadro de Clasificación Documental - CCD, para generar recomendaciones sobre su actualización y orientar las acciones de mejoramiento c</v>
      </c>
      <c r="F101" s="78">
        <f t="shared" si="3"/>
        <v>188</v>
      </c>
    </row>
    <row r="102" spans="1:6" ht="15.75" thickBot="1" x14ac:dyDescent="0.3">
      <c r="A102" s="228" t="s">
        <v>128</v>
      </c>
      <c r="B102" s="79" t="s">
        <v>129</v>
      </c>
      <c r="C102" s="80" t="s">
        <v>5</v>
      </c>
      <c r="D102" s="78">
        <v>21</v>
      </c>
      <c r="E102" s="78" t="str">
        <f t="shared" si="2"/>
        <v>La entidad carece de Tablas de Retención Documental.</v>
      </c>
      <c r="F102" s="78">
        <f t="shared" si="3"/>
        <v>52</v>
      </c>
    </row>
    <row r="103" spans="1:6" ht="26.25" thickBot="1" x14ac:dyDescent="0.3">
      <c r="A103" s="229"/>
      <c r="B103" s="79" t="s">
        <v>130</v>
      </c>
      <c r="C103" s="81" t="s">
        <v>7</v>
      </c>
      <c r="E103" s="78" t="str">
        <f t="shared" si="2"/>
        <v>La entidad realiza el proceso de elaboración, aprobación, evaluación y convalidación de las TRD de acuerdo con las etapas establecidas en la normatividad aplicable.</v>
      </c>
      <c r="F103" s="78">
        <f t="shared" si="3"/>
        <v>164</v>
      </c>
    </row>
    <row r="104" spans="1:6" ht="39" thickBot="1" x14ac:dyDescent="0.3">
      <c r="A104" s="229"/>
      <c r="B104" s="79" t="s">
        <v>131</v>
      </c>
      <c r="C104" s="82" t="s">
        <v>9</v>
      </c>
      <c r="E104" s="78" t="str">
        <f t="shared" si="2"/>
        <v>La entidad convalida, registra y adopta en cada una de las dependencias las TRD donde se evidencia que las dependencias inician el proceso de creación y conformación de expedientes</v>
      </c>
      <c r="F104" s="78">
        <f t="shared" si="3"/>
        <v>252</v>
      </c>
    </row>
    <row r="105" spans="1:6" ht="26.25" thickBot="1" x14ac:dyDescent="0.3">
      <c r="A105" s="229"/>
      <c r="B105" s="89" t="s">
        <v>132</v>
      </c>
      <c r="C105" s="83" t="s">
        <v>11</v>
      </c>
      <c r="E105" s="78" t="str">
        <f t="shared" si="2"/>
        <v>La entidad realiza seguimiento y control al proceso de implementación y disposiciones finales de las TRD y controla las series documentales mediante gestor documental.</v>
      </c>
      <c r="F105" s="78">
        <f t="shared" si="3"/>
        <v>167</v>
      </c>
    </row>
    <row r="106" spans="1:6" ht="39" thickBot="1" x14ac:dyDescent="0.3">
      <c r="A106" s="230"/>
      <c r="B106" s="90" t="s">
        <v>133</v>
      </c>
      <c r="C106" s="91" t="s">
        <v>13</v>
      </c>
      <c r="E106" s="78" t="str">
        <f t="shared" si="2"/>
        <v>La entidad realiza mejora mediante el proceso de actualización de las TRD de acuerdo con los momentos establecidos en la normatividad archivística ya que esto le permite mantener l</v>
      </c>
      <c r="F106" s="78">
        <f t="shared" si="3"/>
        <v>206</v>
      </c>
    </row>
    <row r="107" spans="1:6" ht="15.75" thickBot="1" x14ac:dyDescent="0.3">
      <c r="A107" s="228" t="s">
        <v>134</v>
      </c>
      <c r="B107" s="79" t="s">
        <v>135</v>
      </c>
      <c r="C107" s="80" t="s">
        <v>5</v>
      </c>
      <c r="D107" s="78">
        <v>22</v>
      </c>
      <c r="E107" s="78" t="str">
        <f t="shared" si="2"/>
        <v>La entidad cuenta con fondo documental acumulado y carece de TVD.</v>
      </c>
      <c r="F107" s="78">
        <f t="shared" si="3"/>
        <v>65</v>
      </c>
    </row>
    <row r="108" spans="1:6" ht="26.25" thickBot="1" x14ac:dyDescent="0.3">
      <c r="A108" s="229"/>
      <c r="B108" s="79" t="s">
        <v>136</v>
      </c>
      <c r="C108" s="81" t="s">
        <v>7</v>
      </c>
      <c r="E108" s="78" t="str">
        <f t="shared" si="2"/>
        <v>La entidad cuenta con un diagnóstico integral de archivo y plan archivístico integral para la elaboración de la TVD.</v>
      </c>
      <c r="F108" s="78">
        <f t="shared" si="3"/>
        <v>116</v>
      </c>
    </row>
    <row r="109" spans="1:6" ht="15.75" thickBot="1" x14ac:dyDescent="0.3">
      <c r="A109" s="229"/>
      <c r="B109" s="79" t="s">
        <v>137</v>
      </c>
      <c r="C109" s="82" t="s">
        <v>9</v>
      </c>
      <c r="E109" s="78" t="str">
        <f t="shared" si="2"/>
        <v>La entidad elabora, aprueba, convalida y registra las TVD.</v>
      </c>
      <c r="F109" s="78">
        <f t="shared" si="3"/>
        <v>58</v>
      </c>
    </row>
    <row r="110" spans="1:6" ht="39" thickBot="1" x14ac:dyDescent="0.3">
      <c r="A110" s="229"/>
      <c r="B110" s="79" t="s">
        <v>138</v>
      </c>
      <c r="C110" s="83" t="s">
        <v>11</v>
      </c>
      <c r="E110" s="78" t="str">
        <f t="shared" si="2"/>
        <v>La entidad realiza seguimiento y control a la aplicación de las TVD, realiza proceso de digitalización de las series a las que les haya dejado establecido dicho proceso especialmen</v>
      </c>
      <c r="F110" s="78">
        <f t="shared" si="3"/>
        <v>211</v>
      </c>
    </row>
    <row r="111" spans="1:6" ht="26.25" thickBot="1" x14ac:dyDescent="0.3">
      <c r="A111" s="230"/>
      <c r="B111" s="92" t="s">
        <v>139</v>
      </c>
      <c r="C111" s="91" t="s">
        <v>13</v>
      </c>
      <c r="E111" s="78" t="str">
        <f t="shared" si="2"/>
        <v xml:space="preserve">La entidad realiza procesos de transferencia secundarias y pone a disposición de la investigación sus acervos documentales históricos e innova con procesos culturales </v>
      </c>
      <c r="F111" s="78">
        <f t="shared" si="3"/>
        <v>167</v>
      </c>
    </row>
    <row r="112" spans="1:6" ht="39" thickBot="1" x14ac:dyDescent="0.3">
      <c r="A112" s="228" t="s">
        <v>140</v>
      </c>
      <c r="B112" s="79" t="s">
        <v>141</v>
      </c>
      <c r="C112" s="80" t="s">
        <v>5</v>
      </c>
      <c r="D112" s="78">
        <v>23</v>
      </c>
      <c r="E112" s="78" t="str">
        <f t="shared" si="2"/>
        <v>La entidad carece de un manual de estilo de comunicaciones escritas y un protocolo para las condiciones diplomáticas del documento (características internas y externas del document</v>
      </c>
      <c r="F112" s="78">
        <f t="shared" si="3"/>
        <v>183</v>
      </c>
    </row>
    <row r="113" spans="1:6" ht="51.75" thickBot="1" x14ac:dyDescent="0.3">
      <c r="A113" s="229"/>
      <c r="B113" s="79" t="s">
        <v>142</v>
      </c>
      <c r="C113" s="81" t="s">
        <v>7</v>
      </c>
      <c r="E113" s="78" t="str">
        <f t="shared" si="2"/>
        <v>La entidad desarrolla un manual de estilo que tiene en cuenta las características internas y externas de los documentos y se rigen por las normas que regulan la producción de docum</v>
      </c>
      <c r="F113" s="78">
        <f t="shared" si="3"/>
        <v>291</v>
      </c>
    </row>
    <row r="114" spans="1:6" ht="64.5" thickBot="1" x14ac:dyDescent="0.3">
      <c r="A114" s="229"/>
      <c r="B114" s="79" t="s">
        <v>143</v>
      </c>
      <c r="C114" s="82" t="s">
        <v>9</v>
      </c>
      <c r="E114" s="78" t="str">
        <f t="shared" si="2"/>
        <v>La entidad implementa el manual de estilo donde se tiene en cuenta el tipo de papel, tintas y medios de reproducción que garantizan, en condiciones adecuadas, la conservación de la</v>
      </c>
      <c r="F114" s="78">
        <f t="shared" si="3"/>
        <v>408</v>
      </c>
    </row>
    <row r="115" spans="1:6" ht="39" thickBot="1" x14ac:dyDescent="0.3">
      <c r="A115" s="229"/>
      <c r="B115" s="79" t="s">
        <v>144</v>
      </c>
      <c r="C115" s="93" t="s">
        <v>11</v>
      </c>
      <c r="E115" s="78" t="str">
        <f t="shared" si="2"/>
        <v>La entidad realiza seguimiento y control a los medios y técnicas de producción para todos los soportes documentales, con el fin de establecer falencias a lo establecido en el manua</v>
      </c>
      <c r="F115" s="78">
        <f t="shared" si="3"/>
        <v>228</v>
      </c>
    </row>
    <row r="116" spans="1:6" ht="39" thickBot="1" x14ac:dyDescent="0.3">
      <c r="A116" s="230"/>
      <c r="B116" s="79" t="s">
        <v>145</v>
      </c>
      <c r="C116" s="94" t="s">
        <v>13</v>
      </c>
      <c r="E116" s="78" t="str">
        <f t="shared" si="2"/>
        <v>La entidad realiza procesos de mejora al manual de estilo de acuerdo con el surgimiento de nuevas necesidades detectadas durante el seguimiento y la auto regulación de las diferent</v>
      </c>
      <c r="F116" s="78">
        <f t="shared" si="3"/>
        <v>196</v>
      </c>
    </row>
    <row r="117" spans="1:6" ht="26.25" thickBot="1" x14ac:dyDescent="0.3">
      <c r="A117" s="225" t="s">
        <v>146</v>
      </c>
      <c r="B117" s="79" t="s">
        <v>147</v>
      </c>
      <c r="C117" s="80" t="s">
        <v>5</v>
      </c>
      <c r="D117" s="78">
        <v>24</v>
      </c>
      <c r="E117" s="78" t="str">
        <f t="shared" si="2"/>
        <v>La entidad carece de un programa de reprografía de los documentos que garantice su conservación y consulta.</v>
      </c>
      <c r="F117" s="78">
        <f t="shared" si="3"/>
        <v>107</v>
      </c>
    </row>
    <row r="118" spans="1:6" ht="51.75" thickBot="1" x14ac:dyDescent="0.3">
      <c r="A118" s="226"/>
      <c r="B118" s="79" t="s">
        <v>148</v>
      </c>
      <c r="C118" s="81" t="s">
        <v>7</v>
      </c>
      <c r="E118" s="78" t="str">
        <f t="shared" si="2"/>
        <v>La entidad da inicio al proceso de elaboración de un programa de reprografía previamente aprobado y avalado por la instancia correspondiente que prioriza y garantiza que la documen</v>
      </c>
      <c r="F118" s="78">
        <f t="shared" si="3"/>
        <v>304</v>
      </c>
    </row>
    <row r="119" spans="1:6" ht="51.75" thickBot="1" x14ac:dyDescent="0.3">
      <c r="A119" s="226"/>
      <c r="B119" s="79" t="s">
        <v>149</v>
      </c>
      <c r="C119" s="82" t="s">
        <v>9</v>
      </c>
      <c r="E119" s="78" t="str">
        <f t="shared" si="2"/>
        <v>La entidad implementa el programa de reprografía el cual contiene las condiciones tecnológicas y técnicas mínimas de reproducción, que garanticen que se realiza con un fin específi</v>
      </c>
      <c r="F119" s="78">
        <f t="shared" si="3"/>
        <v>271</v>
      </c>
    </row>
    <row r="120" spans="1:6" ht="39" thickBot="1" x14ac:dyDescent="0.3">
      <c r="A120" s="226"/>
      <c r="B120" s="95" t="s">
        <v>150</v>
      </c>
      <c r="C120" s="93" t="s">
        <v>11</v>
      </c>
      <c r="E120" s="78" t="str">
        <f t="shared" si="2"/>
        <v>La entidad realiza seguimiento y control al programa de reprografía con el fin de poder establecer las acciones que permitan mantener actualizado y de acuerdo con las necesidades r</v>
      </c>
      <c r="F120" s="78">
        <f t="shared" si="3"/>
        <v>220</v>
      </c>
    </row>
    <row r="121" spans="1:6" ht="39" thickBot="1" x14ac:dyDescent="0.3">
      <c r="A121" s="227"/>
      <c r="B121" s="95" t="s">
        <v>151</v>
      </c>
      <c r="C121" s="96" t="s">
        <v>13</v>
      </c>
      <c r="E121" s="78" t="str">
        <f t="shared" si="2"/>
        <v>La entidad ha ejecutado proyectos de reproducción de documentos orientados a garantizar la seguridad de la información manteniendo los valores probatorios de los documentos origina</v>
      </c>
      <c r="F121" s="78">
        <f t="shared" si="3"/>
        <v>195</v>
      </c>
    </row>
    <row r="122" spans="1:6" ht="26.25" thickBot="1" x14ac:dyDescent="0.3">
      <c r="A122" s="228" t="s">
        <v>152</v>
      </c>
      <c r="B122" s="79" t="s">
        <v>153</v>
      </c>
      <c r="C122" s="80" t="s">
        <v>5</v>
      </c>
      <c r="D122" s="78">
        <v>25</v>
      </c>
      <c r="E122" s="78" t="str">
        <f t="shared" si="2"/>
        <v>La entidad carece de un procedimiento que tenga control de las comunicaciones oficiales enviadas y recibidas además de no contar con un responsable.</v>
      </c>
      <c r="F122" s="78">
        <f t="shared" si="3"/>
        <v>148</v>
      </c>
    </row>
    <row r="123" spans="1:6" ht="51.75" thickBot="1" x14ac:dyDescent="0.3">
      <c r="A123" s="229"/>
      <c r="B123" s="79" t="s">
        <v>154</v>
      </c>
      <c r="C123" s="81" t="s">
        <v>7</v>
      </c>
      <c r="E123" s="78" t="str">
        <f t="shared" si="2"/>
        <v>La entidad desarrolla manual de procedimientos que establezca el control, seguimiento y consulta de las comunicaciones oficiales enviadas y recibidas y establece los diferentes can</v>
      </c>
      <c r="F123" s="78">
        <f t="shared" si="3"/>
        <v>272</v>
      </c>
    </row>
    <row r="124" spans="1:6" ht="51.75" thickBot="1" x14ac:dyDescent="0.3">
      <c r="A124" s="229"/>
      <c r="B124" s="79" t="s">
        <v>155</v>
      </c>
      <c r="C124" s="82" t="s">
        <v>9</v>
      </c>
      <c r="E124" s="78" t="str">
        <f t="shared" si="2"/>
        <v>La entidad implementa el manual de procedimientos y cuenta con una herramienta física o tecnológica que controla las comunicaciones oficiales enviadas y recibidas y permite tener s</v>
      </c>
      <c r="F124" s="78">
        <f t="shared" si="3"/>
        <v>282</v>
      </c>
    </row>
    <row r="125" spans="1:6" ht="39" thickBot="1" x14ac:dyDescent="0.3">
      <c r="A125" s="229"/>
      <c r="B125" s="79" t="s">
        <v>156</v>
      </c>
      <c r="C125" s="93" t="s">
        <v>11</v>
      </c>
      <c r="E125" s="78" t="str">
        <f t="shared" si="2"/>
        <v>La entidad cuenta con un gestor documental que controla todas las comunicaciones oficiales recibidas por todos los canales establecidos y notifica electrónicamente a los usuarios i</v>
      </c>
      <c r="F125" s="78">
        <f t="shared" si="3"/>
        <v>257</v>
      </c>
    </row>
    <row r="126" spans="1:6" ht="26.25" thickBot="1" x14ac:dyDescent="0.3">
      <c r="A126" s="230"/>
      <c r="B126" s="79" t="s">
        <v>157</v>
      </c>
      <c r="C126" s="96" t="s">
        <v>13</v>
      </c>
      <c r="E126" s="78" t="str">
        <f t="shared" si="2"/>
        <v>La entidad cuenta con un SGDEA que controla toda la distribución documental y el trámite.</v>
      </c>
      <c r="F126" s="78">
        <f t="shared" si="3"/>
        <v>89</v>
      </c>
    </row>
    <row r="127" spans="1:6" ht="15.75" thickBot="1" x14ac:dyDescent="0.3">
      <c r="A127" s="225" t="s">
        <v>158</v>
      </c>
      <c r="B127" s="79" t="s">
        <v>159</v>
      </c>
      <c r="C127" s="80" t="s">
        <v>5</v>
      </c>
      <c r="D127" s="78">
        <v>26</v>
      </c>
      <c r="E127" s="78" t="str">
        <f t="shared" si="2"/>
        <v>La entidad carece de un procedimiento de descripción documental.</v>
      </c>
      <c r="F127" s="78">
        <f t="shared" si="3"/>
        <v>64</v>
      </c>
    </row>
    <row r="128" spans="1:6" ht="39" thickBot="1" x14ac:dyDescent="0.3">
      <c r="A128" s="226"/>
      <c r="B128" s="87" t="s">
        <v>160</v>
      </c>
      <c r="C128" s="81" t="s">
        <v>7</v>
      </c>
      <c r="E128" s="78" t="str">
        <f t="shared" si="2"/>
        <v>La entidad está desarrollando el procedimiento de descripción documental que incluye la estandarización de formatos para iniciar sistemas de descripción como inventarios, hoja de c</v>
      </c>
      <c r="F128" s="78">
        <f t="shared" si="3"/>
        <v>217</v>
      </c>
    </row>
    <row r="129" spans="1:6" ht="26.25" thickBot="1" x14ac:dyDescent="0.3">
      <c r="A129" s="226"/>
      <c r="B129" s="79" t="s">
        <v>161</v>
      </c>
      <c r="C129" s="82" t="s">
        <v>9</v>
      </c>
      <c r="E129" s="78" t="str">
        <f t="shared" si="2"/>
        <v>La entidad implementa el procedimiento de descripción documental que facilita el desarrollo de instrumentos de descripción como censos, guía, manuales.</v>
      </c>
      <c r="F129" s="78">
        <f t="shared" si="3"/>
        <v>151</v>
      </c>
    </row>
    <row r="130" spans="1:6" ht="26.25" thickBot="1" x14ac:dyDescent="0.3">
      <c r="A130" s="226"/>
      <c r="B130" s="79" t="s">
        <v>162</v>
      </c>
      <c r="C130" s="93" t="s">
        <v>11</v>
      </c>
      <c r="E130" s="78" t="str">
        <f t="shared" si="2"/>
        <v>La entidad realiza seguimiento al procedimiento de descripción documental e incluye herramientas tecnológicas que permiten realizar la descripción a los productores.</v>
      </c>
      <c r="F130" s="78">
        <f t="shared" si="3"/>
        <v>165</v>
      </c>
    </row>
    <row r="131" spans="1:6" ht="26.25" thickBot="1" x14ac:dyDescent="0.3">
      <c r="A131" s="227"/>
      <c r="B131" s="79" t="s">
        <v>163</v>
      </c>
      <c r="C131" s="96" t="s">
        <v>13</v>
      </c>
      <c r="E131" s="78" t="str">
        <f t="shared" ref="E131:E194" si="4">MID(B131,1,180)</f>
        <v>La entidad realiza procesos de mejora continua a los procedimientos de descripción documental orientados a disponer la consulta de la documentación en línea.</v>
      </c>
      <c r="F131" s="78">
        <f t="shared" ref="F131:F194" si="5">LEN(B131)</f>
        <v>157</v>
      </c>
    </row>
    <row r="132" spans="1:6" ht="26.25" thickBot="1" x14ac:dyDescent="0.3">
      <c r="A132" s="228" t="s">
        <v>164</v>
      </c>
      <c r="B132" s="79" t="s">
        <v>165</v>
      </c>
      <c r="C132" s="80" t="s">
        <v>5</v>
      </c>
      <c r="D132" s="78">
        <v>27</v>
      </c>
      <c r="E132" s="78" t="str">
        <f t="shared" si="4"/>
        <v>La entidad carece de plan y cronograma de transferencias documentales tanto físicas como electrónicas.</v>
      </c>
      <c r="F132" s="78">
        <f t="shared" si="5"/>
        <v>102</v>
      </c>
    </row>
    <row r="133" spans="1:6" ht="51.75" thickBot="1" x14ac:dyDescent="0.3">
      <c r="A133" s="229"/>
      <c r="B133" s="79" t="s">
        <v>166</v>
      </c>
      <c r="C133" s="81" t="s">
        <v>7</v>
      </c>
      <c r="E133" s="78" t="str">
        <f t="shared" si="4"/>
        <v>La entidad inicia la elaboración de un Plan y cronograma de transferencias documentales, primarias y secundarias, donde se tienen en cuenta los tiempos de retención, los diferentes</v>
      </c>
      <c r="F133" s="78">
        <f t="shared" si="5"/>
        <v>320</v>
      </c>
    </row>
    <row r="134" spans="1:6" ht="51.75" thickBot="1" x14ac:dyDescent="0.3">
      <c r="A134" s="229"/>
      <c r="B134" s="79" t="s">
        <v>167</v>
      </c>
      <c r="C134" s="82" t="s">
        <v>9</v>
      </c>
      <c r="E134" s="78" t="str">
        <f t="shared" si="4"/>
        <v>La entidad implementa el plan y cronograma de transferencias documentales lo articula con otros planes como el de capacitación y documentos especiales entre otros y garantiza las t</v>
      </c>
      <c r="F134" s="78">
        <f t="shared" si="5"/>
        <v>261</v>
      </c>
    </row>
    <row r="135" spans="1:6" ht="135.75" thickBot="1" x14ac:dyDescent="0.3">
      <c r="A135" s="229"/>
      <c r="B135" s="97" t="s">
        <v>168</v>
      </c>
      <c r="C135" s="93" t="s">
        <v>11</v>
      </c>
      <c r="E135" s="78" t="str">
        <f t="shared" si="4"/>
        <v>La entidad realiza control y seguimiento a los cronogramas de transferencias documentales con el fin de identificar que se esté realizando en los tiempos y metodologías definidas e</v>
      </c>
      <c r="F135" s="78">
        <f t="shared" si="5"/>
        <v>575</v>
      </c>
    </row>
    <row r="136" spans="1:6" ht="64.5" thickBot="1" x14ac:dyDescent="0.3">
      <c r="A136" s="230"/>
      <c r="B136" s="98" t="s">
        <v>169</v>
      </c>
      <c r="C136" s="96" t="s">
        <v>13</v>
      </c>
      <c r="E136" s="78" t="str">
        <f t="shared" si="4"/>
        <v>La entidad realiza procesos de mejora continua al plan y cronograma de transferencias documentales donde se garanticen los recursos y espacios suficientes para su constante crecimi</v>
      </c>
      <c r="F136" s="78">
        <f t="shared" si="5"/>
        <v>400</v>
      </c>
    </row>
    <row r="137" spans="1:6" ht="26.25" thickBot="1" x14ac:dyDescent="0.3">
      <c r="A137" s="228" t="s">
        <v>170</v>
      </c>
      <c r="B137" s="99" t="s">
        <v>171</v>
      </c>
      <c r="C137" s="80" t="s">
        <v>5</v>
      </c>
      <c r="D137" s="78">
        <v>28</v>
      </c>
      <c r="E137" s="78" t="str">
        <f t="shared" si="4"/>
        <v>La entidad carece de un proceso de eliminación de los diferentes soportes documentales ya sea destrucción física o electrónica.</v>
      </c>
      <c r="F137" s="78">
        <f t="shared" si="5"/>
        <v>127</v>
      </c>
    </row>
    <row r="138" spans="1:6" ht="39" thickBot="1" x14ac:dyDescent="0.3">
      <c r="A138" s="229"/>
      <c r="B138" s="100" t="s">
        <v>172</v>
      </c>
      <c r="C138" s="81" t="s">
        <v>7</v>
      </c>
      <c r="E138" s="78" t="str">
        <f t="shared" si="4"/>
        <v>La entidad desarrolla el proceso de eliminación documental o destrucción física o electrónica el cual debe contar con metodologías y criterios para tener en cuenta durante este pro</v>
      </c>
      <c r="F138" s="78">
        <f t="shared" si="5"/>
        <v>185</v>
      </c>
    </row>
    <row r="139" spans="1:6" ht="64.5" thickBot="1" x14ac:dyDescent="0.3">
      <c r="A139" s="229"/>
      <c r="B139" s="100" t="s">
        <v>173</v>
      </c>
      <c r="C139" s="82" t="s">
        <v>9</v>
      </c>
      <c r="E139" s="78" t="str">
        <f t="shared" si="4"/>
        <v xml:space="preserve">La entidad implementa el proceso de eliminación documental de los diferentes soportes inmersos en las series y subseries teniendo en cuenta la eliminación de información personal, </v>
      </c>
      <c r="F139" s="78">
        <f t="shared" si="5"/>
        <v>416</v>
      </c>
    </row>
    <row r="140" spans="1:6" ht="51.75" thickBot="1" x14ac:dyDescent="0.3">
      <c r="A140" s="229"/>
      <c r="B140" s="100" t="s">
        <v>174</v>
      </c>
      <c r="C140" s="93" t="s">
        <v>11</v>
      </c>
      <c r="E140" s="78" t="str">
        <f t="shared" si="4"/>
        <v xml:space="preserve">La entidad realiza seguimiento y control al proceso de eliminación documental y realiza los ajustes necesarios de acuerdo con la normatividad que se vaya a ir generando, además la </v>
      </c>
      <c r="F140" s="78">
        <f t="shared" si="5"/>
        <v>270</v>
      </c>
    </row>
    <row r="141" spans="1:6" ht="26.25" thickBot="1" x14ac:dyDescent="0.3">
      <c r="A141" s="230"/>
      <c r="B141" s="100" t="s">
        <v>175</v>
      </c>
      <c r="C141" s="96" t="s">
        <v>13</v>
      </c>
      <c r="E141" s="78" t="str">
        <f t="shared" si="4"/>
        <v>La entidad realiza mejoras al procedimiento de eliminación documental teniendo en cuenta las actualizaciones de los instrumentos archivísticos que rigen este proceso.</v>
      </c>
      <c r="F141" s="78">
        <f t="shared" si="5"/>
        <v>166</v>
      </c>
    </row>
    <row r="142" spans="1:6" ht="15.75" thickBot="1" x14ac:dyDescent="0.3">
      <c r="A142" s="228" t="s">
        <v>176</v>
      </c>
      <c r="B142" s="101" t="s">
        <v>177</v>
      </c>
      <c r="C142" s="102" t="s">
        <v>5</v>
      </c>
      <c r="D142" s="78">
        <v>29</v>
      </c>
      <c r="E142" s="78" t="str">
        <f t="shared" si="4"/>
        <v>La entidad carece de un plan de conservación documental.</v>
      </c>
      <c r="F142" s="78">
        <f t="shared" si="5"/>
        <v>56</v>
      </c>
    </row>
    <row r="143" spans="1:6" ht="39" thickBot="1" x14ac:dyDescent="0.3">
      <c r="A143" s="229"/>
      <c r="B143" s="103" t="s">
        <v>178</v>
      </c>
      <c r="C143" s="104" t="s">
        <v>7</v>
      </c>
      <c r="E143" s="78" t="str">
        <f t="shared" si="4"/>
        <v>la entidad inicia el proceso de elaboración del plan de conservación documental, respondiendo a lo establecido la Política de Gestión documental respecto al tema. Sin embargo, no d</v>
      </c>
      <c r="F143" s="78">
        <f t="shared" si="5"/>
        <v>227</v>
      </c>
    </row>
    <row r="144" spans="1:6" ht="64.5" thickBot="1" x14ac:dyDescent="0.3">
      <c r="A144" s="229"/>
      <c r="B144" s="103" t="s">
        <v>179</v>
      </c>
      <c r="C144" s="105" t="s">
        <v>9</v>
      </c>
      <c r="E144" s="78" t="str">
        <f t="shared" si="4"/>
        <v>La entidad diseña y formula el Sistema Integrado de Conservación, que tiene dos componentes: Plan Conservación Documental que aplica a documentos de archivo creados en medios físic</v>
      </c>
      <c r="F144" s="78">
        <f t="shared" si="5"/>
        <v>394</v>
      </c>
    </row>
    <row r="145" spans="1:6" ht="26.25" thickBot="1" x14ac:dyDescent="0.3">
      <c r="A145" s="229"/>
      <c r="B145" s="103" t="s">
        <v>180</v>
      </c>
      <c r="C145" s="106" t="s">
        <v>11</v>
      </c>
      <c r="E145" s="78" t="str">
        <f t="shared" si="4"/>
        <v>La entidad implementa y realiza seguimiento y control al Plan Conservación Documental y Preservación Digital a Largo Plazo, descrito en su sistema integrado de conservación.</v>
      </c>
      <c r="F145" s="78">
        <f t="shared" si="5"/>
        <v>173</v>
      </c>
    </row>
    <row r="146" spans="1:6" ht="26.25" thickBot="1" x14ac:dyDescent="0.3">
      <c r="A146" s="230"/>
      <c r="B146" s="107" t="s">
        <v>181</v>
      </c>
      <c r="C146" s="108" t="s">
        <v>13</v>
      </c>
      <c r="E146" s="78" t="str">
        <f t="shared" si="4"/>
        <v>La entidad realiza los procesos de mejora al Sistema Integrado de Conservación de acuerdo con los hallazgos realizados durante el proceso de control y seguimiento.</v>
      </c>
      <c r="F146" s="78">
        <f t="shared" si="5"/>
        <v>163</v>
      </c>
    </row>
    <row r="147" spans="1:6" ht="15.75" thickBot="1" x14ac:dyDescent="0.3">
      <c r="A147" s="234" t="s">
        <v>182</v>
      </c>
      <c r="B147" s="79" t="s">
        <v>183</v>
      </c>
      <c r="C147" s="102" t="s">
        <v>5</v>
      </c>
      <c r="D147" s="78">
        <v>30</v>
      </c>
      <c r="E147" s="78" t="str">
        <f t="shared" si="4"/>
        <v>La Entidad carece del Plan de preservación digital a largo plazo.</v>
      </c>
      <c r="F147" s="78">
        <f t="shared" si="5"/>
        <v>65</v>
      </c>
    </row>
    <row r="148" spans="1:6" ht="40.5" thickBot="1" x14ac:dyDescent="0.3">
      <c r="A148" s="235"/>
      <c r="B148" s="79" t="s">
        <v>184</v>
      </c>
      <c r="C148" s="104" t="s">
        <v>7</v>
      </c>
      <c r="E148" s="78" t="str">
        <f t="shared" si="4"/>
        <v xml:space="preserve">La Entidad se encuentra estructurando y documentando actividades para la construcción del Plan de preservación digital a largo plazo siguiendo la normativa de AGN y lo establecido </v>
      </c>
      <c r="F148" s="78">
        <f t="shared" si="5"/>
        <v>217</v>
      </c>
    </row>
    <row r="149" spans="1:6" ht="39" thickBot="1" x14ac:dyDescent="0.3">
      <c r="A149" s="235"/>
      <c r="B149" s="79" t="s">
        <v>185</v>
      </c>
      <c r="C149" s="105" t="s">
        <v>9</v>
      </c>
      <c r="E149" s="78" t="str">
        <f t="shared" si="4"/>
        <v>La entidad diseña y formula el plan de preservación digital a largo plazo, que incorpora los programas, estrategias, procesos y procedimientos, tendientes a asegurar la preservació</v>
      </c>
      <c r="F149" s="78">
        <f t="shared" si="5"/>
        <v>227</v>
      </c>
    </row>
    <row r="150" spans="1:6" ht="39" thickBot="1" x14ac:dyDescent="0.3">
      <c r="A150" s="235"/>
      <c r="B150" s="79" t="s">
        <v>186</v>
      </c>
      <c r="C150" s="106" t="s">
        <v>11</v>
      </c>
      <c r="E150" s="78" t="str">
        <f t="shared" si="4"/>
        <v>La Entidad implementa y realiza seguimiento y control de las estrategias de preservación con el fin de garantizar que se encuentran vigentes de acuerdo con los cambios tecnológicos</v>
      </c>
      <c r="F150" s="78">
        <f t="shared" si="5"/>
        <v>235</v>
      </c>
    </row>
    <row r="151" spans="1:6" ht="26.25" thickBot="1" x14ac:dyDescent="0.3">
      <c r="A151" s="236"/>
      <c r="B151" s="79" t="s">
        <v>187</v>
      </c>
      <c r="C151" s="108" t="s">
        <v>13</v>
      </c>
      <c r="E151" s="78" t="str">
        <f t="shared" si="4"/>
        <v>La Entidad asegura la actualización del plan manteniendo su vigencia de acuerdo con los cambios tecnológicos y los riesgos de obsolescencia que surjan.</v>
      </c>
      <c r="F151" s="78">
        <f t="shared" si="5"/>
        <v>151</v>
      </c>
    </row>
    <row r="152" spans="1:6" ht="29.25" thickBot="1" x14ac:dyDescent="0.3">
      <c r="A152" s="228" t="s">
        <v>188</v>
      </c>
      <c r="B152" s="109" t="s">
        <v>189</v>
      </c>
      <c r="C152" s="102" t="s">
        <v>5</v>
      </c>
      <c r="D152" s="78">
        <v>31</v>
      </c>
      <c r="E152" s="78" t="str">
        <f t="shared" si="4"/>
        <v>La entidad carece de un proceso de valoración Documental que esté integrado con las TRD y TVD.</v>
      </c>
      <c r="F152" s="78">
        <f t="shared" si="5"/>
        <v>94</v>
      </c>
    </row>
    <row r="153" spans="1:6" ht="43.5" thickBot="1" x14ac:dyDescent="0.3">
      <c r="A153" s="229"/>
      <c r="B153" s="109" t="s">
        <v>190</v>
      </c>
      <c r="C153" s="104" t="s">
        <v>7</v>
      </c>
      <c r="E153" s="78" t="str">
        <f t="shared" si="4"/>
        <v>La entidad elabora el proceso de valoración documental teniendo en cuenta los valores primarios y secundarios para todas las series y subseries documentales en cualquier soporte id</v>
      </c>
      <c r="F153" s="78">
        <f t="shared" si="5"/>
        <v>226</v>
      </c>
    </row>
    <row r="154" spans="1:6" ht="72" thickBot="1" x14ac:dyDescent="0.3">
      <c r="A154" s="229"/>
      <c r="B154" s="109" t="s">
        <v>191</v>
      </c>
      <c r="C154" s="105" t="s">
        <v>9</v>
      </c>
      <c r="E154" s="78" t="str">
        <f t="shared" si="4"/>
        <v xml:space="preserve">La entidad implementa el proceso de valoración documental y garantiza el análisis de las características administrativas, jurídicas, fiscales, contables, informativas e históricas </v>
      </c>
      <c r="F154" s="78">
        <f t="shared" si="5"/>
        <v>317</v>
      </c>
    </row>
    <row r="155" spans="1:6" ht="29.25" thickBot="1" x14ac:dyDescent="0.3">
      <c r="A155" s="229"/>
      <c r="B155" s="109" t="s">
        <v>192</v>
      </c>
      <c r="C155" s="106" t="s">
        <v>11</v>
      </c>
      <c r="E155" s="78" t="str">
        <f t="shared" si="4"/>
        <v>La entidad realiza seguimiento y control al proceso de valoración documental con el fin de establecer el cumplimiento de los valores documentales.</v>
      </c>
      <c r="F155" s="78">
        <f t="shared" si="5"/>
        <v>146</v>
      </c>
    </row>
    <row r="156" spans="1:6" ht="72" thickBot="1" x14ac:dyDescent="0.3">
      <c r="A156" s="230"/>
      <c r="B156" s="109" t="s">
        <v>193</v>
      </c>
      <c r="C156" s="108" t="s">
        <v>13</v>
      </c>
      <c r="E156" s="78" t="str">
        <f t="shared" si="4"/>
        <v>La entidad realiza mejora continua a los procesos de valoración mediante la revisión constante de la normatividad asociada a cada serie o subserie, los cambios y comportamientos cu</v>
      </c>
      <c r="F156" s="78">
        <f t="shared" si="5"/>
        <v>306</v>
      </c>
    </row>
    <row r="157" spans="1:6" ht="29.25" thickBot="1" x14ac:dyDescent="0.3">
      <c r="A157" s="237" t="s">
        <v>194</v>
      </c>
      <c r="B157" s="109" t="s">
        <v>195</v>
      </c>
      <c r="C157" s="102" t="s">
        <v>5</v>
      </c>
      <c r="D157" s="78">
        <v>32</v>
      </c>
      <c r="E157" s="78" t="str">
        <f t="shared" si="4"/>
        <v>La Entidad no ha automatizado procesos o no ha integrado la administración de documentos electrónicos a procesos, procedimientos, trámites o servicios.</v>
      </c>
      <c r="F157" s="78">
        <f t="shared" si="5"/>
        <v>151</v>
      </c>
    </row>
    <row r="158" spans="1:6" ht="90.75" thickBot="1" x14ac:dyDescent="0.3">
      <c r="A158" s="238"/>
      <c r="B158" s="97" t="s">
        <v>196</v>
      </c>
      <c r="C158" s="104" t="s">
        <v>7</v>
      </c>
      <c r="E158" s="78" t="str">
        <f t="shared" si="4"/>
        <v>La Entidad se encuentra automatizando procesos, procedimientos, trámites o servicios, e involucra los siguientes aspectos: 
- Identifica los documentos electrónicos (internos y ext</v>
      </c>
      <c r="F158" s="78">
        <f t="shared" si="5"/>
        <v>361</v>
      </c>
    </row>
    <row r="159" spans="1:6" ht="75.75" thickBot="1" x14ac:dyDescent="0.3">
      <c r="A159" s="238"/>
      <c r="B159" s="97" t="s">
        <v>197</v>
      </c>
      <c r="C159" s="105" t="s">
        <v>9</v>
      </c>
      <c r="E159" s="78" t="str">
        <f t="shared" si="4"/>
        <v>Para los procesos, procedimientos, trámites o servicios automatizados, la Entidad involucra los siguientes aspectos:
- Los documentos electrónicos cuentan con esquemas de validació</v>
      </c>
      <c r="F159" s="78">
        <f t="shared" si="5"/>
        <v>341</v>
      </c>
    </row>
    <row r="160" spans="1:6" ht="27.75" thickBot="1" x14ac:dyDescent="0.3">
      <c r="A160" s="238"/>
      <c r="B160" s="109" t="s">
        <v>198</v>
      </c>
      <c r="C160" s="106" t="s">
        <v>11</v>
      </c>
      <c r="E160" s="78" t="str">
        <f t="shared" si="4"/>
        <v>Los procesos, procedimientos, trámites o servicios automatizados se encuentran articulados con el SGDEA de la Entidad</v>
      </c>
      <c r="F160" s="78">
        <f t="shared" si="5"/>
        <v>117</v>
      </c>
    </row>
    <row r="161" spans="1:6" ht="40.5" thickBot="1" x14ac:dyDescent="0.3">
      <c r="A161" s="239"/>
      <c r="B161" s="109" t="s">
        <v>199</v>
      </c>
      <c r="C161" s="108" t="s">
        <v>13</v>
      </c>
      <c r="E161" s="78" t="str">
        <f t="shared" si="4"/>
        <v>La Entidad evalúa periódicamente la articulación de los procesos, procedimientos, trámites o servicios con el SGDEA. Cada vez que se genera un nuevo procedimiento y/o tramite elect</v>
      </c>
      <c r="F161" s="78">
        <f t="shared" si="5"/>
        <v>217</v>
      </c>
    </row>
    <row r="162" spans="1:6" ht="57.75" thickBot="1" x14ac:dyDescent="0.3">
      <c r="A162" s="237" t="s">
        <v>200</v>
      </c>
      <c r="B162" s="109" t="s">
        <v>201</v>
      </c>
      <c r="C162" s="102" t="s">
        <v>5</v>
      </c>
      <c r="D162" s="78">
        <v>33</v>
      </c>
      <c r="E162" s="78" t="str">
        <f t="shared" si="4"/>
        <v>La Entidad no ha implementado canales virtuales de atención externa o no ha integrado lineamientos de gestión documental electrónica para el control y almacenamiento de los documen</v>
      </c>
      <c r="F162" s="78">
        <f t="shared" si="5"/>
        <v>232</v>
      </c>
    </row>
    <row r="163" spans="1:6" ht="90.75" thickBot="1" x14ac:dyDescent="0.3">
      <c r="A163" s="238"/>
      <c r="B163" s="97" t="s">
        <v>202</v>
      </c>
      <c r="C163" s="104" t="s">
        <v>7</v>
      </c>
      <c r="E163" s="78" t="str">
        <f t="shared" si="4"/>
        <v>La Entidad se encuentra en proceso de desarrollo de canales virtuales (ventanilla única, portales transversales y sede electrónica) e involucra los siguientes aspectos:
- Identific</v>
      </c>
      <c r="F163" s="78">
        <f t="shared" si="5"/>
        <v>423</v>
      </c>
    </row>
    <row r="164" spans="1:6" ht="90.75" thickBot="1" x14ac:dyDescent="0.3">
      <c r="A164" s="238"/>
      <c r="B164" s="97" t="s">
        <v>203</v>
      </c>
      <c r="C164" s="105" t="s">
        <v>9</v>
      </c>
      <c r="E164" s="78" t="str">
        <f t="shared" si="4"/>
        <v>La Entidad cuenta con canales virtuales (ventanilla única, portales transversales y sede electrónica) e involucra los siguientes aspectos:
- Los documentos electrónicos cuentan con</v>
      </c>
      <c r="F164" s="78">
        <f t="shared" si="5"/>
        <v>416</v>
      </c>
    </row>
    <row r="165" spans="1:6" ht="30.75" thickBot="1" x14ac:dyDescent="0.3">
      <c r="A165" s="238"/>
      <c r="B165" s="97" t="s">
        <v>204</v>
      </c>
      <c r="C165" s="106" t="s">
        <v>11</v>
      </c>
      <c r="E165" s="78" t="str">
        <f t="shared" si="4"/>
        <v xml:space="preserve">Los canales virtuales (ventanilla única, portales transversales y sede electrónica) se encuentran articulados con el SGDEA de la entidad. </v>
      </c>
      <c r="F165" s="78">
        <f t="shared" si="5"/>
        <v>138</v>
      </c>
    </row>
    <row r="166" spans="1:6" ht="15.75" thickBot="1" x14ac:dyDescent="0.3">
      <c r="A166" s="239"/>
      <c r="B166" s="110" t="s">
        <v>205</v>
      </c>
      <c r="C166" s="108" t="s">
        <v>13</v>
      </c>
      <c r="E166" s="78" t="str">
        <f t="shared" si="4"/>
        <v>La Entidad evalúa periódicamente la articulación de los canales virtuales con el SGDEA.</v>
      </c>
      <c r="F166" s="78">
        <f t="shared" si="5"/>
        <v>87</v>
      </c>
    </row>
    <row r="167" spans="1:6" ht="15.75" thickBot="1" x14ac:dyDescent="0.3">
      <c r="A167" s="216" t="s">
        <v>206</v>
      </c>
      <c r="B167" s="110" t="s">
        <v>207</v>
      </c>
      <c r="C167" s="102" t="s">
        <v>5</v>
      </c>
      <c r="D167" s="78">
        <v>34</v>
      </c>
      <c r="E167" s="78" t="str">
        <f t="shared" si="4"/>
        <v>La entidad no ha articulado los sistemas de gestión empresarial, las plataformas de gestión de contenidos o sistemas de información transaccional u operacional con los requerimient</v>
      </c>
      <c r="F167" s="78">
        <f t="shared" si="5"/>
        <v>216</v>
      </c>
    </row>
    <row r="168" spans="1:6" ht="120.75" thickBot="1" x14ac:dyDescent="0.3">
      <c r="A168" s="217"/>
      <c r="B168" s="97" t="s">
        <v>208</v>
      </c>
      <c r="C168" s="104" t="s">
        <v>7</v>
      </c>
      <c r="E168" s="78" t="str">
        <f t="shared" si="4"/>
        <v>La entidad incorpora lineamientos básicos de los sistemas de gestión empresarial, las plataformas de gestión de contenidos o sistemas de información transaccional u operacional, lo</v>
      </c>
      <c r="F168" s="78">
        <f t="shared" si="5"/>
        <v>459</v>
      </c>
    </row>
    <row r="169" spans="1:6" ht="135.75" thickBot="1" x14ac:dyDescent="0.3">
      <c r="A169" s="217"/>
      <c r="B169" s="97" t="s">
        <v>209</v>
      </c>
      <c r="C169" s="105" t="s">
        <v>9</v>
      </c>
      <c r="E169" s="78" t="str">
        <f t="shared" si="4"/>
        <v>La entidad incorpora lineamientos básicos de gestión documental electrónica para más del 51% de los sistemas de gestión empresarial, las plataformas de gestión de contenidos o sist</v>
      </c>
      <c r="F169" s="78">
        <f t="shared" si="5"/>
        <v>510</v>
      </c>
    </row>
    <row r="170" spans="1:6" ht="120.75" thickBot="1" x14ac:dyDescent="0.3">
      <c r="A170" s="217"/>
      <c r="B170" s="97" t="s">
        <v>210</v>
      </c>
      <c r="C170" s="106" t="s">
        <v>11</v>
      </c>
      <c r="E170" s="78" t="str">
        <f t="shared" si="4"/>
        <v xml:space="preserve">La entidad incorpora lineamientos avanzados de gestión documental electrónica menor o igual al 50% de los sistemas de gestión empresarial, las plataformas de gestión de contenidos </v>
      </c>
      <c r="F170" s="78">
        <f t="shared" si="5"/>
        <v>388</v>
      </c>
    </row>
    <row r="171" spans="1:6" ht="120.75" thickBot="1" x14ac:dyDescent="0.3">
      <c r="A171" s="218"/>
      <c r="B171" s="97" t="s">
        <v>211</v>
      </c>
      <c r="C171" s="108" t="s">
        <v>13</v>
      </c>
      <c r="E171" s="78" t="str">
        <f t="shared" si="4"/>
        <v>La entidad incorpora lineamientos avanzados de gestión documental electrónica para más del 51% de los sistemas de gestión empresarial, las plataformas de gestión de contenidos o si</v>
      </c>
      <c r="F171" s="78">
        <f t="shared" si="5"/>
        <v>385</v>
      </c>
    </row>
    <row r="172" spans="1:6" ht="26.25" thickBot="1" x14ac:dyDescent="0.3">
      <c r="A172" s="237" t="s">
        <v>212</v>
      </c>
      <c r="B172" s="111" t="s">
        <v>213</v>
      </c>
      <c r="C172" s="102" t="s">
        <v>5</v>
      </c>
      <c r="D172" s="78">
        <v>35</v>
      </c>
      <c r="E172" s="78" t="str">
        <f t="shared" si="4"/>
        <v>La Entidad carece de un documento de Modelo de requisitos para la gestión de documentos electrónicos.</v>
      </c>
      <c r="F172" s="78">
        <f t="shared" si="5"/>
        <v>101</v>
      </c>
    </row>
    <row r="173" spans="1:6" ht="51.75" thickBot="1" x14ac:dyDescent="0.3">
      <c r="A173" s="238"/>
      <c r="B173" s="112" t="s">
        <v>214</v>
      </c>
      <c r="C173" s="104" t="s">
        <v>7</v>
      </c>
      <c r="E173" s="78" t="str">
        <f t="shared" si="4"/>
        <v>La Entidad se encuentra en elaboración del Modelo de requisitos para la gestión de documentos electrónicos conforme a las políticas, procedimientos y prácticas de gestión de docume</v>
      </c>
      <c r="F173" s="78">
        <f t="shared" si="5"/>
        <v>262</v>
      </c>
    </row>
    <row r="174" spans="1:6" ht="51.75" thickBot="1" x14ac:dyDescent="0.3">
      <c r="A174" s="238"/>
      <c r="B174" s="112" t="s">
        <v>215</v>
      </c>
      <c r="C174" s="105" t="s">
        <v>9</v>
      </c>
      <c r="E174" s="78" t="str">
        <f t="shared" si="4"/>
        <v xml:space="preserve">La Entidad cuenta con la lista de requerimientos funcionales y no funcionales a través de un modelo de requisitos que exprese las necesidades de cada uno de los flujos de procesos </v>
      </c>
      <c r="F174" s="78">
        <f t="shared" si="5"/>
        <v>303</v>
      </c>
    </row>
    <row r="175" spans="1:6" ht="39" thickBot="1" x14ac:dyDescent="0.3">
      <c r="A175" s="238"/>
      <c r="B175" s="112" t="s">
        <v>216</v>
      </c>
      <c r="C175" s="106" t="s">
        <v>11</v>
      </c>
      <c r="E175" s="78" t="str">
        <f t="shared" si="4"/>
        <v>La Entidad implementa y realiza seguimiento y control del Modelo de Requisitos para la gestión de documentos electrónicos revisando que las funcionalidades actuales respondan a las</v>
      </c>
      <c r="F175" s="78">
        <f t="shared" si="5"/>
        <v>217</v>
      </c>
    </row>
    <row r="176" spans="1:6" ht="64.5" thickBot="1" x14ac:dyDescent="0.3">
      <c r="A176" s="239"/>
      <c r="B176" s="112" t="s">
        <v>217</v>
      </c>
      <c r="C176" s="108" t="s">
        <v>13</v>
      </c>
      <c r="E176" s="78" t="str">
        <f t="shared" si="4"/>
        <v>La Entidad revisa el Modelo de requisitos y genera actualizaciones con el fin de mantener la autenticidad, fiabilidad, integridad y la accesibilidad a largo plazo de los documentos</v>
      </c>
      <c r="F176" s="78">
        <f t="shared" si="5"/>
        <v>415</v>
      </c>
    </row>
    <row r="177" spans="1:6" ht="26.25" thickBot="1" x14ac:dyDescent="0.3">
      <c r="A177" s="216" t="s">
        <v>218</v>
      </c>
      <c r="B177" s="79" t="s">
        <v>219</v>
      </c>
      <c r="C177" s="102" t="s">
        <v>5</v>
      </c>
      <c r="D177" s="78">
        <v>36</v>
      </c>
      <c r="E177" s="78" t="str">
        <f t="shared" si="4"/>
        <v>La Entidad carece de un Sistema de Gestión de documentos electrónicos de archivo que refleje la implementación del modelo de requisitos.</v>
      </c>
      <c r="F177" s="78">
        <f t="shared" si="5"/>
        <v>136</v>
      </c>
    </row>
    <row r="178" spans="1:6" ht="39" thickBot="1" x14ac:dyDescent="0.3">
      <c r="A178" s="217"/>
      <c r="B178" s="113" t="s">
        <v>220</v>
      </c>
      <c r="C178" s="104" t="s">
        <v>7</v>
      </c>
      <c r="E178" s="78" t="str">
        <f t="shared" si="4"/>
        <v>La Entidad se encuentra en proceso de implementación de un Sistema de Gestión de documentos electrónicos de archivo de acuerdo con el análisis organizacional, normativo, tecnológic</v>
      </c>
      <c r="F178" s="78">
        <f t="shared" si="5"/>
        <v>221</v>
      </c>
    </row>
    <row r="179" spans="1:6" ht="39" thickBot="1" x14ac:dyDescent="0.3">
      <c r="A179" s="217"/>
      <c r="B179" s="79" t="s">
        <v>221</v>
      </c>
      <c r="C179" s="105" t="s">
        <v>9</v>
      </c>
      <c r="E179" s="78" t="str">
        <f t="shared" si="4"/>
        <v>La Entidad cuenta con un sistema de gestión de documentos electrónicos de archivo para la administración, trámite y preservación de sus expedientes y documentos electrónicos que re</v>
      </c>
      <c r="F179" s="78">
        <f t="shared" si="5"/>
        <v>252</v>
      </c>
    </row>
    <row r="180" spans="1:6" ht="39" thickBot="1" x14ac:dyDescent="0.3">
      <c r="A180" s="217"/>
      <c r="B180" s="87" t="s">
        <v>222</v>
      </c>
      <c r="C180" s="106" t="s">
        <v>11</v>
      </c>
      <c r="E180" s="78" t="str">
        <f t="shared" si="4"/>
        <v>La Entidad realiza seguimiento y control del funcionamiento del Sistema, recibe documentos de otros sistemas de información, canales virtuales y otros repositorios documentales int</v>
      </c>
      <c r="F180" s="78">
        <f t="shared" si="5"/>
        <v>201</v>
      </c>
    </row>
    <row r="181" spans="1:6" ht="51.75" thickBot="1" x14ac:dyDescent="0.3">
      <c r="A181" s="218"/>
      <c r="B181" s="79" t="s">
        <v>223</v>
      </c>
      <c r="C181" s="108" t="s">
        <v>13</v>
      </c>
      <c r="E181" s="78" t="str">
        <f t="shared" si="4"/>
        <v>La Entidad actualiza el Sistema de gestión de documentos electrónicos de archivo, se integra con otros sistemas de información externos a través de servicios de interoperabilidad e</v>
      </c>
      <c r="F181" s="78">
        <f t="shared" si="5"/>
        <v>331</v>
      </c>
    </row>
    <row r="182" spans="1:6" ht="26.25" thickBot="1" x14ac:dyDescent="0.3">
      <c r="A182" s="216" t="s">
        <v>224</v>
      </c>
      <c r="B182" s="79" t="s">
        <v>225</v>
      </c>
      <c r="C182" s="102" t="s">
        <v>5</v>
      </c>
      <c r="D182" s="78">
        <v>37</v>
      </c>
      <c r="E182" s="78" t="str">
        <f t="shared" si="4"/>
        <v>La entidad no cuenta con procedimientos documentados para el desarrollo de actividades de digitalización.</v>
      </c>
      <c r="F182" s="78">
        <f t="shared" si="5"/>
        <v>105</v>
      </c>
    </row>
    <row r="183" spans="1:6" ht="26.25" thickBot="1" x14ac:dyDescent="0.3">
      <c r="A183" s="217"/>
      <c r="B183" s="79" t="s">
        <v>226</v>
      </c>
      <c r="C183" s="104" t="s">
        <v>7</v>
      </c>
      <c r="E183" s="78" t="str">
        <f t="shared" si="4"/>
        <v>La Entidad cuenta con procedimientos básicos como alistamiento, escaneo y control de calidad, documentados para el desarrollo de actividades de digitalización.</v>
      </c>
      <c r="F183" s="78">
        <f t="shared" si="5"/>
        <v>159</v>
      </c>
    </row>
    <row r="184" spans="1:6" ht="39" thickBot="1" x14ac:dyDescent="0.3">
      <c r="A184" s="217"/>
      <c r="B184" s="79" t="s">
        <v>227</v>
      </c>
      <c r="C184" s="105" t="s">
        <v>9</v>
      </c>
      <c r="E184" s="78" t="str">
        <f t="shared" si="4"/>
        <v>La Entidad cuenta con procedimientos básicos como alistamiento, escaneo y control de calidad, documentados según estándares técnicos, para el desarrollo de actividades de digitaliz</v>
      </c>
      <c r="F184" s="78">
        <f t="shared" si="5"/>
        <v>186</v>
      </c>
    </row>
    <row r="185" spans="1:6" ht="26.25" thickBot="1" x14ac:dyDescent="0.3">
      <c r="A185" s="217"/>
      <c r="B185" s="79" t="s">
        <v>228</v>
      </c>
      <c r="C185" s="106" t="s">
        <v>11</v>
      </c>
      <c r="E185" s="78" t="str">
        <f t="shared" si="4"/>
        <v>La Entidad cuenta con procedimientos técnicos definidos para cada tipo de digitalización existente.</v>
      </c>
      <c r="F185" s="78">
        <f t="shared" si="5"/>
        <v>99</v>
      </c>
    </row>
    <row r="186" spans="1:6" ht="26.25" thickBot="1" x14ac:dyDescent="0.3">
      <c r="A186" s="218"/>
      <c r="B186" s="79" t="s">
        <v>229</v>
      </c>
      <c r="C186" s="108" t="s">
        <v>13</v>
      </c>
      <c r="E186" s="78" t="str">
        <f t="shared" si="4"/>
        <v xml:space="preserve">La entidad adelanta mejora continua en los procedimientos técnicos establecidos, garantizando su actualización permanente. </v>
      </c>
      <c r="F186" s="78">
        <f t="shared" si="5"/>
        <v>123</v>
      </c>
    </row>
    <row r="187" spans="1:6" ht="15.75" thickBot="1" x14ac:dyDescent="0.3">
      <c r="A187" s="207" t="s">
        <v>230</v>
      </c>
      <c r="B187" s="79" t="s">
        <v>231</v>
      </c>
      <c r="C187" s="102" t="s">
        <v>5</v>
      </c>
      <c r="D187" s="78">
        <v>38</v>
      </c>
      <c r="E187" s="78" t="str">
        <f t="shared" si="4"/>
        <v>La Entidad no ha identificado metadatos dentro de los documentos electrónicos</v>
      </c>
      <c r="F187" s="78">
        <f t="shared" si="5"/>
        <v>77</v>
      </c>
    </row>
    <row r="188" spans="1:6" ht="15.75" thickBot="1" x14ac:dyDescent="0.3">
      <c r="A188" s="208"/>
      <c r="B188" s="79" t="s">
        <v>232</v>
      </c>
      <c r="C188" s="104" t="s">
        <v>7</v>
      </c>
      <c r="E188" s="78" t="str">
        <f t="shared" si="4"/>
        <v>La Entidad cuenta con metadatos que no están normalizados.</v>
      </c>
      <c r="F188" s="78">
        <f t="shared" si="5"/>
        <v>58</v>
      </c>
    </row>
    <row r="189" spans="1:6" ht="26.25" thickBot="1" x14ac:dyDescent="0.3">
      <c r="A189" s="208"/>
      <c r="B189" s="79" t="s">
        <v>233</v>
      </c>
      <c r="C189" s="105" t="s">
        <v>9</v>
      </c>
      <c r="E189" s="78" t="str">
        <f t="shared" si="4"/>
        <v xml:space="preserve">La Entidad ha normalizado los metadatos de contenido, estructura y contexto de documentos electrónicos. </v>
      </c>
      <c r="F189" s="78">
        <f t="shared" si="5"/>
        <v>104</v>
      </c>
    </row>
    <row r="190" spans="1:6" ht="26.25" thickBot="1" x14ac:dyDescent="0.3">
      <c r="A190" s="208"/>
      <c r="B190" s="79" t="s">
        <v>234</v>
      </c>
      <c r="C190" s="106" t="s">
        <v>11</v>
      </c>
      <c r="E190" s="78" t="str">
        <f t="shared" si="4"/>
        <v>La Entidad ha establecido el esquema de metadatos para la gestión de documentos electrónicos.</v>
      </c>
      <c r="F190" s="78">
        <f t="shared" si="5"/>
        <v>93</v>
      </c>
    </row>
    <row r="191" spans="1:6" ht="26.25" thickBot="1" x14ac:dyDescent="0.3">
      <c r="A191" s="209"/>
      <c r="B191" s="79" t="s">
        <v>235</v>
      </c>
      <c r="C191" s="108" t="s">
        <v>13</v>
      </c>
      <c r="E191" s="78" t="str">
        <f t="shared" si="4"/>
        <v>La Entidad mejora y actualiza el esquema de metadatos para la gestión de documentos electrónicos de acuerdo con las necesidades</v>
      </c>
      <c r="F191" s="78">
        <f t="shared" si="5"/>
        <v>127</v>
      </c>
    </row>
    <row r="192" spans="1:6" ht="39" thickBot="1" x14ac:dyDescent="0.3">
      <c r="A192" s="216" t="s">
        <v>236</v>
      </c>
      <c r="B192" s="79" t="s">
        <v>237</v>
      </c>
      <c r="C192" s="102" t="s">
        <v>5</v>
      </c>
      <c r="D192" s="78">
        <v>39</v>
      </c>
      <c r="E192" s="78" t="str">
        <f t="shared" si="4"/>
        <v>La Entidad carece de un repositorio digital, depósito digital o similar para organizar un archivo digital, y no se ha definido un modelo de requisitos de un Sistema de Preservación</v>
      </c>
      <c r="F192" s="78">
        <f t="shared" si="5"/>
        <v>188</v>
      </c>
    </row>
    <row r="193" spans="1:6" ht="39" thickBot="1" x14ac:dyDescent="0.3">
      <c r="A193" s="217"/>
      <c r="B193" s="79" t="s">
        <v>238</v>
      </c>
      <c r="C193" s="104" t="s">
        <v>7</v>
      </c>
      <c r="E193" s="78" t="str">
        <f t="shared" si="4"/>
        <v>La Entidad se encuentra en proceso de implementación de un repositorio digital, depósito digital o similar para organizar un archivo digital y recursos disponibles, y definición de</v>
      </c>
      <c r="F193" s="78">
        <f t="shared" si="5"/>
        <v>240</v>
      </c>
    </row>
    <row r="194" spans="1:6" ht="39" thickBot="1" x14ac:dyDescent="0.3">
      <c r="A194" s="217"/>
      <c r="B194" s="79" t="s">
        <v>239</v>
      </c>
      <c r="C194" s="105" t="s">
        <v>9</v>
      </c>
      <c r="E194" s="78" t="str">
        <f t="shared" si="4"/>
        <v>La Entidad cuenta con un Sistema de Preservación Digital que responde a las necesidades de la Entidad, la estructura organizacional, el modelo de gestión documental, el modelo de r</v>
      </c>
      <c r="F194" s="78">
        <f t="shared" si="5"/>
        <v>252</v>
      </c>
    </row>
    <row r="195" spans="1:6" ht="39" thickBot="1" x14ac:dyDescent="0.3">
      <c r="A195" s="217"/>
      <c r="B195" s="79" t="s">
        <v>240</v>
      </c>
      <c r="C195" s="106" t="s">
        <v>11</v>
      </c>
      <c r="E195" s="78" t="str">
        <f t="shared" ref="E195:E258" si="6">MID(B195,1,180)</f>
        <v>La Entidad realiza seguimiento y control del Sistema de Preservación Digital y hace monitoreo del proceso de obsolescencia del sistema(s) de almacenamiento y de sus soportes.</v>
      </c>
      <c r="F195" s="78">
        <f t="shared" ref="F195:F258" si="7">LEN(B195)</f>
        <v>174</v>
      </c>
    </row>
    <row r="196" spans="1:6" ht="39" thickBot="1" x14ac:dyDescent="0.3">
      <c r="A196" s="218"/>
      <c r="B196" s="79" t="s">
        <v>241</v>
      </c>
      <c r="C196" s="108" t="s">
        <v>13</v>
      </c>
      <c r="E196" s="78" t="str">
        <f t="shared" si="6"/>
        <v>La Entidad frente al Sistema de Preservación Digital, …dispone de un plan integral preparado para mantener los archivos y los metadatos accesibles en los actuales soportes y dentro</v>
      </c>
      <c r="F196" s="78">
        <f t="shared" si="7"/>
        <v>216</v>
      </c>
    </row>
    <row r="197" spans="1:6" ht="26.25" thickBot="1" x14ac:dyDescent="0.3">
      <c r="A197" s="216" t="s">
        <v>242</v>
      </c>
      <c r="B197" s="79" t="s">
        <v>243</v>
      </c>
      <c r="C197" s="102" t="s">
        <v>5</v>
      </c>
      <c r="D197" s="78">
        <v>40</v>
      </c>
      <c r="E197" s="78" t="str">
        <f t="shared" si="6"/>
        <v>La entidad no hace uso de servicios de almacenamiento en la nube para el almacenamiento de documentos</v>
      </c>
      <c r="F197" s="78">
        <f t="shared" si="7"/>
        <v>101</v>
      </c>
    </row>
    <row r="198" spans="1:6" ht="26.25" thickBot="1" x14ac:dyDescent="0.3">
      <c r="A198" s="217"/>
      <c r="B198" s="79" t="s">
        <v>244</v>
      </c>
      <c r="C198" s="104" t="s">
        <v>7</v>
      </c>
      <c r="E198" s="78" t="str">
        <f t="shared" si="6"/>
        <v>La entidad hace uso de servicios de almacenamiento en la nube, pero sin aplicar los lineamientos de gestión documental</v>
      </c>
      <c r="F198" s="78">
        <f t="shared" si="7"/>
        <v>118</v>
      </c>
    </row>
    <row r="199" spans="1:6" ht="26.25" thickBot="1" x14ac:dyDescent="0.3">
      <c r="A199" s="217"/>
      <c r="B199" s="79" t="s">
        <v>245</v>
      </c>
      <c r="C199" s="105" t="s">
        <v>9</v>
      </c>
      <c r="E199" s="78" t="str">
        <f t="shared" si="6"/>
        <v>Para el almacenamiento de documentación en la nube se aplican lineamientos de gestión documental como clasificación, ordenación y descripción de documentos y expedientes.</v>
      </c>
      <c r="F199" s="78">
        <f t="shared" si="7"/>
        <v>170</v>
      </c>
    </row>
    <row r="200" spans="1:6" ht="26.25" thickBot="1" x14ac:dyDescent="0.3">
      <c r="A200" s="217"/>
      <c r="B200" s="79" t="s">
        <v>246</v>
      </c>
      <c r="C200" s="106" t="s">
        <v>11</v>
      </c>
      <c r="E200" s="78" t="str">
        <f t="shared" si="6"/>
        <v>La entidad ha iniciado la integración de los documentos y expedientes electrónicos almacenados en la nube al SGDEA para garantizar la conformación del fondo documental</v>
      </c>
      <c r="F200" s="78">
        <f t="shared" si="7"/>
        <v>167</v>
      </c>
    </row>
    <row r="201" spans="1:6" ht="39" thickBot="1" x14ac:dyDescent="0.3">
      <c r="A201" s="218"/>
      <c r="B201" s="79" t="s">
        <v>247</v>
      </c>
      <c r="C201" s="108" t="s">
        <v>13</v>
      </c>
      <c r="E201" s="78" t="str">
        <f t="shared" si="6"/>
        <v>Todos los documentos que fueron almacenados temporalmente en la nube han sido integrados al SGDEA, se ha dejado de almacenar en la nube los documentos de archivo de gestión y/o cen</v>
      </c>
      <c r="F201" s="78">
        <f t="shared" si="7"/>
        <v>185</v>
      </c>
    </row>
    <row r="202" spans="1:6" ht="26.25" thickBot="1" x14ac:dyDescent="0.3">
      <c r="A202" s="216" t="s">
        <v>248</v>
      </c>
      <c r="B202" s="79" t="s">
        <v>249</v>
      </c>
      <c r="C202" s="102" t="s">
        <v>5</v>
      </c>
      <c r="D202" s="78">
        <v>41</v>
      </c>
      <c r="E202" s="78" t="str">
        <f t="shared" si="6"/>
        <v>La entidad no cuenta con un repositorio digital oficial o medios de almacenamiento definidos</v>
      </c>
      <c r="F202" s="78">
        <f t="shared" si="7"/>
        <v>92</v>
      </c>
    </row>
    <row r="203" spans="1:6" ht="26.25" thickBot="1" x14ac:dyDescent="0.3">
      <c r="A203" s="217"/>
      <c r="B203" s="79" t="s">
        <v>250</v>
      </c>
      <c r="C203" s="104" t="s">
        <v>7</v>
      </c>
      <c r="E203" s="78" t="str">
        <f t="shared" si="6"/>
        <v xml:space="preserve">La entidad cuenta con medios de almacenamiento definidos, tales como servidores, discos duros, cd, DVD, entre otros. </v>
      </c>
      <c r="F203" s="78">
        <f t="shared" si="7"/>
        <v>117</v>
      </c>
    </row>
    <row r="204" spans="1:6" ht="39" thickBot="1" x14ac:dyDescent="0.3">
      <c r="A204" s="217"/>
      <c r="B204" s="79" t="s">
        <v>251</v>
      </c>
      <c r="C204" s="105" t="s">
        <v>9</v>
      </c>
      <c r="E204" s="78" t="str">
        <f t="shared" si="6"/>
        <v>La entidad cuenta con repositorios digitales que hacen parte de los sistemas de información institucionales y son usados para el almacenamiento de documentos en la etapa de gestión</v>
      </c>
      <c r="F204" s="78">
        <f t="shared" si="7"/>
        <v>182</v>
      </c>
    </row>
    <row r="205" spans="1:6" ht="26.25" thickBot="1" x14ac:dyDescent="0.3">
      <c r="A205" s="217"/>
      <c r="B205" s="79" t="s">
        <v>252</v>
      </c>
      <c r="C205" s="106" t="s">
        <v>11</v>
      </c>
      <c r="E205" s="78" t="str">
        <f t="shared" si="6"/>
        <v>La entidad cuenta con repositorios digitales que hacen parte de sistemas de información institucionales y se encuentran articulados con SGDEA.</v>
      </c>
      <c r="F205" s="78">
        <f t="shared" si="7"/>
        <v>142</v>
      </c>
    </row>
    <row r="206" spans="1:6" ht="39" thickBot="1" x14ac:dyDescent="0.3">
      <c r="A206" s="218"/>
      <c r="B206" s="79" t="s">
        <v>253</v>
      </c>
      <c r="C206" s="108" t="s">
        <v>13</v>
      </c>
      <c r="E206" s="78" t="str">
        <f t="shared" si="6"/>
        <v>La entidad evalúa periódicamente la articulación de los repositorios digitales con el SGDEA, garantizando el funcionamiento de los actuales y promoviendo la integración con los nue</v>
      </c>
      <c r="F206" s="78">
        <f t="shared" si="7"/>
        <v>197</v>
      </c>
    </row>
    <row r="207" spans="1:6" ht="26.25" thickBot="1" x14ac:dyDescent="0.3">
      <c r="A207" s="240" t="s">
        <v>254</v>
      </c>
      <c r="B207" s="79" t="s">
        <v>255</v>
      </c>
      <c r="C207" s="102" t="s">
        <v>5</v>
      </c>
      <c r="D207" s="78">
        <v>42</v>
      </c>
      <c r="E207" s="78" t="str">
        <f t="shared" si="6"/>
        <v>La entidad carece de una articulación entre áreas de sistemas y gestión documental, respecto a la seguridad de información contenida en documentos electrónicos de archivo.</v>
      </c>
      <c r="F207" s="78">
        <f t="shared" si="7"/>
        <v>171</v>
      </c>
    </row>
    <row r="208" spans="1:6" ht="39" thickBot="1" x14ac:dyDescent="0.3">
      <c r="A208" s="241"/>
      <c r="B208" s="79" t="s">
        <v>256</v>
      </c>
      <c r="C208" s="104" t="s">
        <v>7</v>
      </c>
      <c r="E208" s="78" t="str">
        <f t="shared" si="6"/>
        <v>La entidad se encuentra integrando aspectos relacionados con la seguridad de información contenida en documentos electrónicos de archivo, dentro de las políticas del Sistema de Ges</v>
      </c>
      <c r="F208" s="78">
        <f t="shared" si="7"/>
        <v>210</v>
      </c>
    </row>
    <row r="209" spans="1:6" ht="39" thickBot="1" x14ac:dyDescent="0.3">
      <c r="A209" s="241"/>
      <c r="B209" s="79" t="s">
        <v>257</v>
      </c>
      <c r="C209" s="105" t="s">
        <v>9</v>
      </c>
      <c r="E209" s="78" t="str">
        <f t="shared" si="6"/>
        <v>La entidad, integra aspectos de seguridad de información contenida en documentos electrónicos de archivo, dentro las políticas del Sistema de Gestión Seguridad de Información.</v>
      </c>
      <c r="F209" s="78">
        <f t="shared" si="7"/>
        <v>175</v>
      </c>
    </row>
    <row r="210" spans="1:6" ht="39" thickBot="1" x14ac:dyDescent="0.3">
      <c r="A210" s="241"/>
      <c r="B210" s="79" t="s">
        <v>258</v>
      </c>
      <c r="C210" s="106" t="s">
        <v>11</v>
      </c>
      <c r="E210" s="78" t="str">
        <f t="shared" si="6"/>
        <v>La entidad realiza seguimiento y control a las acciones relacionadas con la seguridad de información para documentos electrónicos de archivo, validando lo estipulado en las polític</v>
      </c>
      <c r="F210" s="78">
        <f t="shared" si="7"/>
        <v>231</v>
      </c>
    </row>
    <row r="211" spans="1:6" ht="39" thickBot="1" x14ac:dyDescent="0.3">
      <c r="A211" s="242"/>
      <c r="B211" s="79" t="s">
        <v>259</v>
      </c>
      <c r="C211" s="108" t="s">
        <v>13</v>
      </c>
      <c r="E211" s="78" t="str">
        <f t="shared" si="6"/>
        <v>La entidad realiza procesos de mejora continúa actualizando los aspectos que sean necesarios para la seguridad de información contenida en documentos electrónicos de archivo, dentr</v>
      </c>
      <c r="F211" s="78">
        <f t="shared" si="7"/>
        <v>250</v>
      </c>
    </row>
    <row r="212" spans="1:6" ht="15.75" thickBot="1" x14ac:dyDescent="0.3">
      <c r="A212" s="243" t="s">
        <v>260</v>
      </c>
      <c r="B212" s="79" t="s">
        <v>261</v>
      </c>
      <c r="C212" s="102" t="s">
        <v>5</v>
      </c>
      <c r="D212" s="78">
        <v>43</v>
      </c>
      <c r="E212" s="78" t="str">
        <f t="shared" si="6"/>
        <v>La Entidad no realiza copias de su archivo digital.</v>
      </c>
      <c r="F212" s="78">
        <f t="shared" si="7"/>
        <v>51</v>
      </c>
    </row>
    <row r="213" spans="1:6" ht="26.25" thickBot="1" x14ac:dyDescent="0.3">
      <c r="A213" s="244"/>
      <c r="B213" s="79" t="s">
        <v>262</v>
      </c>
      <c r="C213" s="104" t="s">
        <v>7</v>
      </c>
      <c r="E213" s="78" t="str">
        <f t="shared" si="6"/>
        <v>La Entidad dispone de dos copias completas de su archivo digital que no están unidas en un mismo centro de datos.</v>
      </c>
      <c r="F213" s="78">
        <f t="shared" si="7"/>
        <v>113</v>
      </c>
    </row>
    <row r="214" spans="1:6" ht="39" thickBot="1" x14ac:dyDescent="0.3">
      <c r="A214" s="244"/>
      <c r="B214" s="79" t="s">
        <v>263</v>
      </c>
      <c r="C214" s="105" t="s">
        <v>9</v>
      </c>
      <c r="E214" s="78" t="str">
        <f t="shared" si="6"/>
        <v xml:space="preserve">La Entidad cuenta con estrategias de migración para datos en soportes heterogéneos (discos ópticos, discos duros, etc.) y realiza migración del contenido a otro soporte dentro del </v>
      </c>
      <c r="F214" s="78">
        <f t="shared" si="7"/>
        <v>206</v>
      </c>
    </row>
    <row r="215" spans="1:6" ht="26.25" thickBot="1" x14ac:dyDescent="0.3">
      <c r="A215" s="244"/>
      <c r="B215" s="79" t="s">
        <v>264</v>
      </c>
      <c r="C215" s="106" t="s">
        <v>11</v>
      </c>
      <c r="E215" s="78" t="str">
        <f t="shared" si="6"/>
        <v>La Entidad realiza copia completa de su archivo digital en una localización geográfica distinta.</v>
      </c>
      <c r="F215" s="78">
        <f t="shared" si="7"/>
        <v>96</v>
      </c>
    </row>
    <row r="216" spans="1:6" ht="39" thickBot="1" x14ac:dyDescent="0.3">
      <c r="A216" s="245"/>
      <c r="B216" s="79" t="s">
        <v>265</v>
      </c>
      <c r="C216" s="108" t="s">
        <v>13</v>
      </c>
      <c r="E216" s="78" t="str">
        <f t="shared" si="6"/>
        <v>La Entidad realiza copias de su archivo digital en localizaciones geográficas diferentes con el fin de mitigar los posibles riesgos de pérdida de información y documentar los proto</v>
      </c>
      <c r="F216" s="78">
        <f t="shared" si="7"/>
        <v>249</v>
      </c>
    </row>
    <row r="217" spans="1:6" ht="26.25" thickBot="1" x14ac:dyDescent="0.3">
      <c r="A217" s="240" t="s">
        <v>266</v>
      </c>
      <c r="B217" s="79" t="s">
        <v>267</v>
      </c>
      <c r="C217" s="102" t="s">
        <v>5</v>
      </c>
      <c r="D217" s="78">
        <v>44</v>
      </c>
      <c r="E217" s="78" t="str">
        <f t="shared" si="6"/>
        <v>La Entidad carece de normatividad y acuerdos asociados a los servicios de intercambio de documentos electrónicos</v>
      </c>
      <c r="F217" s="78">
        <f t="shared" si="7"/>
        <v>112</v>
      </c>
    </row>
    <row r="218" spans="1:6" ht="26.25" thickBot="1" x14ac:dyDescent="0.3">
      <c r="A218" s="241"/>
      <c r="B218" s="79" t="s">
        <v>268</v>
      </c>
      <c r="C218" s="104" t="s">
        <v>7</v>
      </c>
      <c r="E218" s="78" t="str">
        <f t="shared" si="6"/>
        <v xml:space="preserve">La Entidad está en desarrollo de acuerdos para el intercambio de documentos electrónicos y la asociación de normatividad vigente </v>
      </c>
      <c r="F218" s="78">
        <f t="shared" si="7"/>
        <v>129</v>
      </c>
    </row>
    <row r="219" spans="1:6" ht="26.25" thickBot="1" x14ac:dyDescent="0.3">
      <c r="A219" s="241"/>
      <c r="B219" s="79" t="s">
        <v>269</v>
      </c>
      <c r="C219" s="105" t="s">
        <v>9</v>
      </c>
      <c r="E219" s="78" t="str">
        <f t="shared" si="6"/>
        <v>La entidad cuenta con todos los acuerdos para el intercambio de documentos electrónicos con otras entidades y existe normatividad para todos los servicios de intercambio</v>
      </c>
      <c r="F219" s="78">
        <f t="shared" si="7"/>
        <v>169</v>
      </c>
    </row>
    <row r="220" spans="1:6" ht="26.25" thickBot="1" x14ac:dyDescent="0.3">
      <c r="A220" s="241"/>
      <c r="B220" s="79" t="s">
        <v>270</v>
      </c>
      <c r="C220" s="106" t="s">
        <v>11</v>
      </c>
      <c r="E220" s="78" t="str">
        <f t="shared" si="6"/>
        <v>La Entidad realiza seguimiento y control de sus acuerdos de intercambio de documentos electrónicos, verifica que los acuerdos cumplan la normatividad vigente</v>
      </c>
      <c r="F220" s="78">
        <f t="shared" si="7"/>
        <v>157</v>
      </c>
    </row>
    <row r="221" spans="1:6" ht="26.25" thickBot="1" x14ac:dyDescent="0.3">
      <c r="A221" s="242"/>
      <c r="B221" s="79" t="s">
        <v>271</v>
      </c>
      <c r="C221" s="108" t="s">
        <v>13</v>
      </c>
      <c r="E221" s="78" t="str">
        <f t="shared" si="6"/>
        <v xml:space="preserve">La Entidad actualiza los acuerdos de intercambio de documentos electrónicos con el fin de garantizar que responden a los cambios de normatividad </v>
      </c>
      <c r="F221" s="78">
        <f t="shared" si="7"/>
        <v>145</v>
      </c>
    </row>
    <row r="222" spans="1:6" ht="26.25" thickBot="1" x14ac:dyDescent="0.3">
      <c r="A222" s="240" t="s">
        <v>272</v>
      </c>
      <c r="B222" s="79" t="s">
        <v>273</v>
      </c>
      <c r="C222" s="102" t="s">
        <v>5</v>
      </c>
      <c r="D222" s="78">
        <v>45</v>
      </c>
      <c r="E222" s="78" t="str">
        <f t="shared" si="6"/>
        <v>La Entidad no aplica un lenguaje común de intercambio de información para la construcción de expedientes electrónicos</v>
      </c>
      <c r="F222" s="78">
        <f t="shared" si="7"/>
        <v>117</v>
      </c>
    </row>
    <row r="223" spans="1:6" ht="26.25" thickBot="1" x14ac:dyDescent="0.3">
      <c r="A223" s="241"/>
      <c r="B223" s="79" t="s">
        <v>274</v>
      </c>
      <c r="C223" s="104" t="s">
        <v>7</v>
      </c>
      <c r="E223" s="78" t="str">
        <f t="shared" si="6"/>
        <v>La entidad se encuentra en proceso de aplicación de un lenguaje común de intercambio de información documentado para definir las estructuras de los expedientes electrónicos</v>
      </c>
      <c r="F223" s="78">
        <f t="shared" si="7"/>
        <v>172</v>
      </c>
    </row>
    <row r="224" spans="1:6" ht="39" thickBot="1" x14ac:dyDescent="0.3">
      <c r="A224" s="241"/>
      <c r="B224" s="79" t="s">
        <v>275</v>
      </c>
      <c r="C224" s="105" t="s">
        <v>9</v>
      </c>
      <c r="E224" s="78" t="str">
        <f t="shared" si="6"/>
        <v>La entidad aplica un lenguaje común de intercambio y lo utiliza en todos los servicios de intercambio de información para la construcción de expedientes electrónicos, adicional cue</v>
      </c>
      <c r="F224" s="78">
        <f t="shared" si="7"/>
        <v>245</v>
      </c>
    </row>
    <row r="225" spans="1:6" ht="26.25" thickBot="1" x14ac:dyDescent="0.3">
      <c r="A225" s="241"/>
      <c r="B225" s="79" t="s">
        <v>276</v>
      </c>
      <c r="C225" s="106" t="s">
        <v>11</v>
      </c>
      <c r="E225" s="78" t="str">
        <f t="shared" si="6"/>
        <v>La Entidad realiza seguimiento y control de sus lenguajes de intercambio para la construcción de expedientes electrónicos</v>
      </c>
      <c r="F225" s="78">
        <f t="shared" si="7"/>
        <v>121</v>
      </c>
    </row>
    <row r="226" spans="1:6" ht="39" thickBot="1" x14ac:dyDescent="0.3">
      <c r="A226" s="242"/>
      <c r="B226" s="79" t="s">
        <v>277</v>
      </c>
      <c r="C226" s="108" t="s">
        <v>13</v>
      </c>
      <c r="E226" s="78" t="str">
        <f t="shared" si="6"/>
        <v>La Entidad actualiza la aplicación de los lenguajes comunes de intercambio de acuerdo con las necesidades propias de la Entidad y a los requerimientos de los documentos electrónico</v>
      </c>
      <c r="F226" s="78">
        <f t="shared" si="7"/>
        <v>239</v>
      </c>
    </row>
    <row r="227" spans="1:6" ht="15.75" thickBot="1" x14ac:dyDescent="0.3">
      <c r="A227" s="240" t="s">
        <v>278</v>
      </c>
      <c r="B227" s="79" t="s">
        <v>279</v>
      </c>
      <c r="C227" s="102" t="s">
        <v>5</v>
      </c>
      <c r="D227" s="78">
        <v>46</v>
      </c>
      <c r="E227" s="78" t="str">
        <f t="shared" si="6"/>
        <v>La Entidad carece de infraestructura tecnológica para intercambiar información</v>
      </c>
      <c r="F227" s="78">
        <f t="shared" si="7"/>
        <v>78</v>
      </c>
    </row>
    <row r="228" spans="1:6" ht="26.25" thickBot="1" x14ac:dyDescent="0.3">
      <c r="A228" s="241"/>
      <c r="B228" s="79" t="s">
        <v>280</v>
      </c>
      <c r="C228" s="104" t="s">
        <v>7</v>
      </c>
      <c r="E228" s="78" t="str">
        <f t="shared" si="6"/>
        <v>La Entidad se encuentra en proceso de implementación de la infraestructura tecnológica para el intercambio de información</v>
      </c>
      <c r="F228" s="78">
        <f t="shared" si="7"/>
        <v>121</v>
      </c>
    </row>
    <row r="229" spans="1:6" ht="39" thickBot="1" x14ac:dyDescent="0.3">
      <c r="A229" s="241"/>
      <c r="B229" s="79" t="s">
        <v>281</v>
      </c>
      <c r="C229" s="105" t="s">
        <v>9</v>
      </c>
      <c r="E229" s="78" t="str">
        <f t="shared" si="6"/>
        <v>La arquitectura de la infraestructura tecnológica de la entidad se adapta a las necesidades específicas de intercambio de información y esta arquitectura está documentada y actuali</v>
      </c>
      <c r="F229" s="78">
        <f t="shared" si="7"/>
        <v>201</v>
      </c>
    </row>
    <row r="230" spans="1:6" ht="39" thickBot="1" x14ac:dyDescent="0.3">
      <c r="A230" s="241"/>
      <c r="B230" s="79" t="s">
        <v>282</v>
      </c>
      <c r="C230" s="106" t="s">
        <v>11</v>
      </c>
      <c r="E230" s="78" t="str">
        <f t="shared" si="6"/>
        <v xml:space="preserve">La Entidad realiza seguimiento y control a la infraestructura tecnológica para el intercambio de información a través de la revisión de la documentación asociada y al cumplimiento </v>
      </c>
      <c r="F230" s="78">
        <f t="shared" si="7"/>
        <v>211</v>
      </c>
    </row>
    <row r="231" spans="1:6" ht="39" thickBot="1" x14ac:dyDescent="0.3">
      <c r="A231" s="242"/>
      <c r="B231" s="79" t="s">
        <v>283</v>
      </c>
      <c r="C231" s="108" t="s">
        <v>13</v>
      </c>
      <c r="E231" s="78" t="str">
        <f t="shared" si="6"/>
        <v xml:space="preserve">La Entidad realiza procesos de mejora continua a través de la actualización de la infraestructura tecnológica en concordancia con los requisitos de los servicios de intercambio de </v>
      </c>
      <c r="F231" s="78">
        <f t="shared" si="7"/>
        <v>191</v>
      </c>
    </row>
    <row r="232" spans="1:6" ht="26.25" thickBot="1" x14ac:dyDescent="0.3">
      <c r="A232" s="246" t="s">
        <v>284</v>
      </c>
      <c r="B232" s="88" t="s">
        <v>285</v>
      </c>
      <c r="C232" s="102" t="s">
        <v>5</v>
      </c>
      <c r="D232" s="78">
        <v>47</v>
      </c>
      <c r="E232" s="78" t="str">
        <f t="shared" si="6"/>
        <v>La entidad carece4 Centidad carece s instrumentos de un programa de gestión del conocimiento.</v>
      </c>
      <c r="F232" s="78">
        <f t="shared" si="7"/>
        <v>93</v>
      </c>
    </row>
    <row r="233" spans="1:6" ht="26.25" thickBot="1" x14ac:dyDescent="0.3">
      <c r="A233" s="247"/>
      <c r="B233" s="79" t="s">
        <v>286</v>
      </c>
      <c r="C233" s="104" t="s">
        <v>7</v>
      </c>
      <c r="E233" s="78" t="str">
        <f t="shared" si="6"/>
        <v>La entidad está desarrollando el Programa de Gestión del Conocimiento en articulación con la información disponible en el archivo.</v>
      </c>
      <c r="F233" s="78">
        <f t="shared" si="7"/>
        <v>130</v>
      </c>
    </row>
    <row r="234" spans="1:6" ht="39" thickBot="1" x14ac:dyDescent="0.3">
      <c r="A234" s="247"/>
      <c r="B234" s="79" t="s">
        <v>287</v>
      </c>
      <c r="C234" s="105" t="s">
        <v>9</v>
      </c>
      <c r="E234" s="78" t="str">
        <f t="shared" si="6"/>
        <v>La entidad implementa el Programa de Gestión del Conocimiento teniendo cuenta las estrategias de producción, apropiación y circulación del conocimiento con base en los documentos y</v>
      </c>
      <c r="F234" s="78">
        <f t="shared" si="7"/>
        <v>222</v>
      </c>
    </row>
    <row r="235" spans="1:6" ht="39" thickBot="1" x14ac:dyDescent="0.3">
      <c r="A235" s="247"/>
      <c r="B235" s="79" t="s">
        <v>288</v>
      </c>
      <c r="C235" s="106" t="s">
        <v>11</v>
      </c>
      <c r="E235" s="78" t="str">
        <f t="shared" si="6"/>
        <v xml:space="preserve">La entidad realiza seguimiento y control a su Programa de Gestión del Conocimiento a través de los procesos de auditoría para la identificación, capitalización, aprovechamiento de </v>
      </c>
      <c r="F235" s="78">
        <f t="shared" si="7"/>
        <v>256</v>
      </c>
    </row>
    <row r="236" spans="1:6" ht="51.75" thickBot="1" x14ac:dyDescent="0.3">
      <c r="A236" s="248"/>
      <c r="B236" s="79" t="s">
        <v>289</v>
      </c>
      <c r="C236" s="108" t="s">
        <v>13</v>
      </c>
      <c r="E236" s="78" t="str">
        <f t="shared" si="6"/>
        <v>La entidad realiza procesos de mejora continua en su Programa de Gestión del Conocimiento orientado a la sistematización de la información, de su patrimonio documental y de su memo</v>
      </c>
      <c r="F236" s="78">
        <f t="shared" si="7"/>
        <v>268</v>
      </c>
    </row>
    <row r="237" spans="1:6" ht="15.75" thickBot="1" x14ac:dyDescent="0.3">
      <c r="A237" s="246" t="s">
        <v>290</v>
      </c>
      <c r="B237" s="88" t="s">
        <v>291</v>
      </c>
      <c r="C237" s="102" t="s">
        <v>5</v>
      </c>
      <c r="D237" s="78">
        <v>48</v>
      </c>
      <c r="E237" s="78" t="str">
        <f t="shared" si="6"/>
        <v>La entidad carece de la memoria institucional.</v>
      </c>
      <c r="F237" s="78">
        <f t="shared" si="7"/>
        <v>46</v>
      </c>
    </row>
    <row r="238" spans="1:6" ht="39" thickBot="1" x14ac:dyDescent="0.3">
      <c r="A238" s="247"/>
      <c r="B238" s="79" t="s">
        <v>292</v>
      </c>
      <c r="C238" s="104" t="s">
        <v>7</v>
      </c>
      <c r="E238" s="78" t="str">
        <f t="shared" si="6"/>
        <v>La entidad está recopilando información para construir la memoria institucional con los documentos que posee el archivo, las experiencias del personal y conocimientos acumulados en</v>
      </c>
      <c r="F238" s="78">
        <f t="shared" si="7"/>
        <v>191</v>
      </c>
    </row>
    <row r="239" spans="1:6" ht="39" thickBot="1" x14ac:dyDescent="0.3">
      <c r="A239" s="247"/>
      <c r="B239" s="79" t="s">
        <v>293</v>
      </c>
      <c r="C239" s="105" t="s">
        <v>9</v>
      </c>
      <c r="E239" s="78" t="str">
        <f t="shared" si="6"/>
        <v>La entidad elabora la memoria institucional con datos la estructura orgánica de la entidad, localización física, responsables, organización y servicios en las diferentes etapas del</v>
      </c>
      <c r="F239" s="78">
        <f t="shared" si="7"/>
        <v>211</v>
      </c>
    </row>
    <row r="240" spans="1:6" ht="39" thickBot="1" x14ac:dyDescent="0.3">
      <c r="A240" s="247"/>
      <c r="B240" s="79" t="s">
        <v>294</v>
      </c>
      <c r="C240" s="106" t="s">
        <v>11</v>
      </c>
      <c r="E240" s="78" t="str">
        <f t="shared" si="6"/>
        <v>La entidad realiza seguimiento y control de la memoria institucional, a partir de los procesos de auditoría, con el fin de fortalecer la información del contexto y contenido de los</v>
      </c>
      <c r="F240" s="78">
        <f t="shared" si="7"/>
        <v>190</v>
      </c>
    </row>
    <row r="241" spans="1:6" ht="26.25" thickBot="1" x14ac:dyDescent="0.3">
      <c r="A241" s="248"/>
      <c r="B241" s="79" t="s">
        <v>295</v>
      </c>
      <c r="C241" s="108" t="s">
        <v>13</v>
      </c>
      <c r="E241" s="78" t="str">
        <f t="shared" si="6"/>
        <v>La entidad realiza procesos de mejora continua para la actualización de la memoria institucional que contribuyan a la generación de nuevo conocimiento en la entidad.</v>
      </c>
      <c r="F241" s="78">
        <f t="shared" si="7"/>
        <v>165</v>
      </c>
    </row>
    <row r="242" spans="1:6" ht="15.75" thickBot="1" x14ac:dyDescent="0.3">
      <c r="A242" s="246" t="s">
        <v>296</v>
      </c>
      <c r="B242" s="88" t="s">
        <v>297</v>
      </c>
      <c r="C242" s="102" t="s">
        <v>5</v>
      </c>
      <c r="D242" s="78">
        <v>49</v>
      </c>
      <c r="E242" s="78" t="str">
        <f t="shared" si="6"/>
        <v>La entidad carece de la identificación de documentos con carácter histórico.</v>
      </c>
      <c r="F242" s="78">
        <f t="shared" si="7"/>
        <v>76</v>
      </c>
    </row>
    <row r="243" spans="1:6" ht="26.25" thickBot="1" x14ac:dyDescent="0.3">
      <c r="A243" s="247"/>
      <c r="B243" s="79" t="s">
        <v>298</v>
      </c>
      <c r="C243" s="104" t="s">
        <v>7</v>
      </c>
      <c r="E243" s="78" t="str">
        <f t="shared" si="6"/>
        <v>La entidad está desarrollando acciones para identificar documentos de carácter histórico a partir de los instrumentos archivísticos.</v>
      </c>
      <c r="F243" s="78">
        <f t="shared" si="7"/>
        <v>132</v>
      </c>
    </row>
    <row r="244" spans="1:6" ht="26.25" thickBot="1" x14ac:dyDescent="0.3">
      <c r="A244" s="247"/>
      <c r="B244" s="79" t="s">
        <v>299</v>
      </c>
      <c r="C244" s="105" t="s">
        <v>9</v>
      </c>
      <c r="E244" s="78" t="str">
        <f t="shared" si="6"/>
        <v>La entidad realiza la identificación de documentos de carácter histórico para promover y lograr la apropiación y aprovechamiento de la información con fines culturales.</v>
      </c>
      <c r="F244" s="78">
        <f t="shared" si="7"/>
        <v>168</v>
      </c>
    </row>
    <row r="245" spans="1:6" ht="26.25" thickBot="1" x14ac:dyDescent="0.3">
      <c r="A245" s="247"/>
      <c r="B245" s="79" t="s">
        <v>300</v>
      </c>
      <c r="C245" s="106" t="s">
        <v>11</v>
      </c>
      <c r="E245" s="78" t="str">
        <f t="shared" si="6"/>
        <v>La entidad realiza seguimiento y control a las acciones de identificación, conservación y promoción de la documentación con significación histórica.</v>
      </c>
      <c r="F245" s="78">
        <f t="shared" si="7"/>
        <v>148</v>
      </c>
    </row>
    <row r="246" spans="1:6" ht="39" thickBot="1" x14ac:dyDescent="0.3">
      <c r="A246" s="248"/>
      <c r="B246" s="79" t="s">
        <v>301</v>
      </c>
      <c r="C246" s="108" t="s">
        <v>13</v>
      </c>
      <c r="E246" s="78" t="str">
        <f t="shared" si="6"/>
        <v>La entidad realiza procesos de mejora continua a los documentos identificados de carácter histórico con el fin de desarrollar acciones que conlleven a la declaratoria de Bien de In</v>
      </c>
      <c r="F246" s="78">
        <f t="shared" si="7"/>
        <v>218</v>
      </c>
    </row>
    <row r="247" spans="1:6" ht="15.75" thickBot="1" x14ac:dyDescent="0.3">
      <c r="A247" s="246" t="s">
        <v>302</v>
      </c>
      <c r="B247" s="88" t="s">
        <v>303</v>
      </c>
      <c r="C247" s="102" t="s">
        <v>5</v>
      </c>
      <c r="D247" s="78">
        <v>50</v>
      </c>
      <c r="E247" s="78" t="str">
        <f t="shared" si="6"/>
        <v>La entidad carece de participación en redes culturales.</v>
      </c>
      <c r="F247" s="78">
        <f t="shared" si="7"/>
        <v>55</v>
      </c>
    </row>
    <row r="248" spans="1:6" ht="39" thickBot="1" x14ac:dyDescent="0.3">
      <c r="A248" s="247"/>
      <c r="B248" s="79" t="s">
        <v>304</v>
      </c>
      <c r="C248" s="104" t="s">
        <v>7</v>
      </c>
      <c r="E248" s="78" t="str">
        <f t="shared" si="6"/>
        <v>La entidad está consolidando estrategias que le permitan tener disponibilidad la información contenida en sus archivos para fomentar el desarrollo de los procesos culturales.</v>
      </c>
      <c r="F248" s="78">
        <f t="shared" si="7"/>
        <v>174</v>
      </c>
    </row>
    <row r="249" spans="1:6" ht="39" thickBot="1" x14ac:dyDescent="0.3">
      <c r="A249" s="247"/>
      <c r="B249" s="79" t="s">
        <v>305</v>
      </c>
      <c r="C249" s="105" t="s">
        <v>9</v>
      </c>
      <c r="E249" s="78" t="str">
        <f t="shared" si="6"/>
        <v>La entidad implementa redes de servicios culturales teniendo en cuenta el principio de cooperación interinstitucional entre las diferentes instancias y espacios de concertación que</v>
      </c>
      <c r="F249" s="78">
        <f t="shared" si="7"/>
        <v>221</v>
      </c>
    </row>
    <row r="250" spans="1:6" ht="51.75" thickBot="1" x14ac:dyDescent="0.3">
      <c r="A250" s="247"/>
      <c r="B250" s="79" t="s">
        <v>306</v>
      </c>
      <c r="C250" s="106" t="s">
        <v>11</v>
      </c>
      <c r="E250" s="78" t="str">
        <f t="shared" si="6"/>
        <v>La entidad realiza seguimiento y control a las actividades desarrolladas en el marco de las redes culturales que fortalezcan las tareas conjuntas y espacios de concertación interin</v>
      </c>
      <c r="F250" s="78">
        <f t="shared" si="7"/>
        <v>311</v>
      </c>
    </row>
    <row r="251" spans="1:6" ht="39" thickBot="1" x14ac:dyDescent="0.3">
      <c r="A251" s="248"/>
      <c r="B251" s="79" t="s">
        <v>307</v>
      </c>
      <c r="C251" s="108" t="s">
        <v>13</v>
      </c>
      <c r="E251" s="78" t="str">
        <f t="shared" si="6"/>
        <v>La entidad efectúa procesos de mejora continua a las actividades que se realizan en el marco de las redes culturales que permitan ampliar horizontes para generar aportes significat</v>
      </c>
      <c r="F251" s="78">
        <f t="shared" si="7"/>
        <v>239</v>
      </c>
    </row>
    <row r="252" spans="1:6" ht="15.75" thickBot="1" x14ac:dyDescent="0.3">
      <c r="A252" s="246" t="s">
        <v>308</v>
      </c>
      <c r="B252" s="88" t="s">
        <v>309</v>
      </c>
      <c r="C252" s="102" t="s">
        <v>5</v>
      </c>
      <c r="D252" s="78">
        <v>51</v>
      </c>
      <c r="E252" s="78" t="str">
        <f t="shared" si="6"/>
        <v>La entidad carece de mecanismos de rendición de cuentas.</v>
      </c>
      <c r="F252" s="78">
        <f t="shared" si="7"/>
        <v>56</v>
      </c>
    </row>
    <row r="253" spans="1:6" ht="26.25" thickBot="1" x14ac:dyDescent="0.3">
      <c r="A253" s="247"/>
      <c r="B253" s="79" t="s">
        <v>310</v>
      </c>
      <c r="C253" s="104" t="s">
        <v>7</v>
      </c>
      <c r="E253" s="78" t="str">
        <f t="shared" si="6"/>
        <v>La entidad desarrolla mecanismos para realizar rendición de cuentas que permiten informar y explicar a la ciudadanía los avances y los resultados de su gestión.</v>
      </c>
      <c r="F253" s="78">
        <f t="shared" si="7"/>
        <v>160</v>
      </c>
    </row>
    <row r="254" spans="1:6" ht="39" thickBot="1" x14ac:dyDescent="0.3">
      <c r="A254" s="247"/>
      <c r="B254" s="79" t="s">
        <v>311</v>
      </c>
      <c r="C254" s="105" t="s">
        <v>9</v>
      </c>
      <c r="E254" s="78" t="str">
        <f t="shared" si="6"/>
        <v>La entidad implementa mecanismos que dan cuenta del cumplimiento en gestión documental y administración de archivos haciendo uso de los medios institucionales de comunicación estab</v>
      </c>
      <c r="F254" s="78">
        <f t="shared" si="7"/>
        <v>201</v>
      </c>
    </row>
    <row r="255" spans="1:6" ht="26.25" thickBot="1" x14ac:dyDescent="0.3">
      <c r="A255" s="247"/>
      <c r="B255" s="79" t="s">
        <v>312</v>
      </c>
      <c r="C255" s="106" t="s">
        <v>11</v>
      </c>
      <c r="E255" s="78" t="str">
        <f t="shared" si="6"/>
        <v>La entidad realiza seguimiento y control a los mecanismos de rendición de cuentas para dar respuesta a las inquietudes de la ciudadanía.</v>
      </c>
      <c r="F255" s="78">
        <f t="shared" si="7"/>
        <v>136</v>
      </c>
    </row>
    <row r="256" spans="1:6" ht="26.25" thickBot="1" x14ac:dyDescent="0.3">
      <c r="A256" s="247"/>
      <c r="B256" s="79" t="s">
        <v>313</v>
      </c>
      <c r="C256" s="108" t="s">
        <v>13</v>
      </c>
      <c r="E256" s="78" t="str">
        <f t="shared" si="6"/>
        <v>La entidad realiza procesos de mejora continua a los mecanismos de rendición de cuentas para fortalecer los medios que permitan hacer más fluida la interacción con la comunidad</v>
      </c>
      <c r="F256" s="78">
        <f t="shared" si="7"/>
        <v>176</v>
      </c>
    </row>
    <row r="257" spans="1:6" ht="26.25" thickBot="1" x14ac:dyDescent="0.3">
      <c r="A257" s="246" t="s">
        <v>314</v>
      </c>
      <c r="B257" s="88" t="s">
        <v>315</v>
      </c>
      <c r="C257" s="102" t="s">
        <v>5</v>
      </c>
      <c r="D257" s="78">
        <v>52</v>
      </c>
      <c r="E257" s="78" t="str">
        <f t="shared" si="6"/>
        <v>La entidad carece de mecanismos para la difusión de información contenida en sus documentos de archivo.</v>
      </c>
      <c r="F257" s="78">
        <f t="shared" si="7"/>
        <v>103</v>
      </c>
    </row>
    <row r="258" spans="1:6" ht="26.25" thickBot="1" x14ac:dyDescent="0.3">
      <c r="A258" s="247"/>
      <c r="B258" s="79" t="s">
        <v>316</v>
      </c>
      <c r="C258" s="104" t="s">
        <v>7</v>
      </c>
      <c r="E258" s="78" t="str">
        <f t="shared" si="6"/>
        <v>La entidad está desarrollando mecanismos de difusión de información a través de la promoción de productos y servicios que dispone el archivo.</v>
      </c>
      <c r="F258" s="78">
        <f t="shared" si="7"/>
        <v>141</v>
      </c>
    </row>
    <row r="259" spans="1:6" ht="39" thickBot="1" x14ac:dyDescent="0.3">
      <c r="A259" s="247"/>
      <c r="B259" s="79" t="s">
        <v>317</v>
      </c>
      <c r="C259" s="105" t="s">
        <v>9</v>
      </c>
      <c r="E259" s="78" t="str">
        <f t="shared" ref="E259:E271" si="8">MID(B259,1,180)</f>
        <v>La entidad implementa mecanismos para divulgar los asuntos y temáticas contenidos en sus documentos y archivos en aras de persuadir a los usuarios y a la comunidad a hacer uso de e</v>
      </c>
      <c r="F259" s="78">
        <f t="shared" ref="F259:F271" si="9">LEN(B259)</f>
        <v>184</v>
      </c>
    </row>
    <row r="260" spans="1:6" ht="26.25" thickBot="1" x14ac:dyDescent="0.3">
      <c r="A260" s="247"/>
      <c r="B260" s="79" t="s">
        <v>318</v>
      </c>
      <c r="C260" s="106" t="s">
        <v>11</v>
      </c>
      <c r="E260" s="78" t="str">
        <f t="shared" si="8"/>
        <v>La entidad realiza seguimiento y control a los mecanismos de difusión de la información contenida en sus documentos de archivo orientados a visibilizar su memoria institucional.</v>
      </c>
      <c r="F260" s="78">
        <f t="shared" si="9"/>
        <v>177</v>
      </c>
    </row>
    <row r="261" spans="1:6" ht="51.75" thickBot="1" x14ac:dyDescent="0.3">
      <c r="A261" s="248"/>
      <c r="B261" s="79" t="s">
        <v>319</v>
      </c>
      <c r="C261" s="108" t="s">
        <v>13</v>
      </c>
      <c r="E261" s="78" t="str">
        <f t="shared" si="8"/>
        <v>La entidad realiza procesos de mejora continua a los mecanismos de difusión que conlleven al conocimiento y reconocimiento del patrimonio documental en los diferentes niveles local</v>
      </c>
      <c r="F261" s="78">
        <f t="shared" si="9"/>
        <v>280</v>
      </c>
    </row>
    <row r="262" spans="1:6" ht="26.25" thickBot="1" x14ac:dyDescent="0.3">
      <c r="A262" s="246" t="s">
        <v>320</v>
      </c>
      <c r="B262" s="88" t="s">
        <v>321</v>
      </c>
      <c r="C262" s="102" t="s">
        <v>5</v>
      </c>
      <c r="D262" s="78">
        <v>53</v>
      </c>
      <c r="E262" s="78" t="str">
        <f t="shared" si="8"/>
        <v>La entidad carece de estrategias de acceso y consulta a la información contenida en sus documentos de archivo.</v>
      </c>
      <c r="F262" s="78">
        <f t="shared" si="9"/>
        <v>110</v>
      </c>
    </row>
    <row r="263" spans="1:6" ht="39" thickBot="1" x14ac:dyDescent="0.3">
      <c r="A263" s="247"/>
      <c r="B263" s="79" t="s">
        <v>322</v>
      </c>
      <c r="C263" s="104" t="s">
        <v>7</v>
      </c>
      <c r="E263" s="78" t="str">
        <f t="shared" si="8"/>
        <v>La entidad está desarrollando estrategias de acceso y consulta de la información contenida respetando la protección de los datos personales, derecho a la intimidad, así como las re</v>
      </c>
      <c r="F263" s="78">
        <f t="shared" si="9"/>
        <v>238</v>
      </c>
    </row>
    <row r="264" spans="1:6" ht="39" thickBot="1" x14ac:dyDescent="0.3">
      <c r="A264" s="247"/>
      <c r="B264" s="79" t="s">
        <v>323</v>
      </c>
      <c r="C264" s="105" t="s">
        <v>9</v>
      </c>
      <c r="E264" s="78" t="str">
        <f t="shared" si="8"/>
        <v>La entidad implementa estrategias de acceso y consulta de la información contenida en sus documentos de archivo por medio de los diferentes instrumentos archivísticos y de acceso.</v>
      </c>
      <c r="F264" s="78">
        <f t="shared" si="9"/>
        <v>179</v>
      </c>
    </row>
    <row r="265" spans="1:6" ht="39" thickBot="1" x14ac:dyDescent="0.3">
      <c r="A265" s="247"/>
      <c r="B265" s="79" t="s">
        <v>324</v>
      </c>
      <c r="C265" s="106" t="s">
        <v>11</v>
      </c>
      <c r="E265" s="78" t="str">
        <f t="shared" si="8"/>
        <v>La entidad realiza seguimiento y control a las estrategias de acceso y consulta de la información contenida en sus documentos de archivo de tal forma que se logre la optimización d</v>
      </c>
      <c r="F265" s="78">
        <f t="shared" si="9"/>
        <v>206</v>
      </c>
    </row>
    <row r="266" spans="1:6" ht="51.75" thickBot="1" x14ac:dyDescent="0.3">
      <c r="A266" s="248"/>
      <c r="B266" s="79" t="s">
        <v>325</v>
      </c>
      <c r="C266" s="108" t="s">
        <v>13</v>
      </c>
      <c r="E266" s="78" t="str">
        <f t="shared" si="8"/>
        <v xml:space="preserve">La entidad realiza procesos de mejora continua a las estrategias de acceso y consulta de la información contenida en sus documentos de archivo orientadas a la actualización de los </v>
      </c>
      <c r="F266" s="78">
        <f t="shared" si="9"/>
        <v>269</v>
      </c>
    </row>
    <row r="267" spans="1:6" ht="15.75" thickBot="1" x14ac:dyDescent="0.3">
      <c r="A267" s="246" t="s">
        <v>326</v>
      </c>
      <c r="B267" s="88" t="s">
        <v>327</v>
      </c>
      <c r="C267" s="102" t="s">
        <v>5</v>
      </c>
      <c r="E267" s="78" t="str">
        <f t="shared" si="8"/>
        <v>La entidad carece de Plan Institucional de Gestión Ambiental.</v>
      </c>
      <c r="F267" s="78">
        <f t="shared" si="9"/>
        <v>61</v>
      </c>
    </row>
    <row r="268" spans="1:6" ht="39" thickBot="1" x14ac:dyDescent="0.3">
      <c r="A268" s="247"/>
      <c r="B268" s="79" t="s">
        <v>328</v>
      </c>
      <c r="C268" s="104" t="s">
        <v>7</v>
      </c>
      <c r="E268" s="78" t="str">
        <f t="shared" si="8"/>
        <v>La entidad está desarrollando estrategias para incorporar lineamientos de la gestión ambiental en articulación con la gestión documental y en la administración de archivos que gene</v>
      </c>
      <c r="F268" s="78">
        <f t="shared" si="9"/>
        <v>206</v>
      </c>
    </row>
    <row r="269" spans="1:6" ht="39" thickBot="1" x14ac:dyDescent="0.3">
      <c r="A269" s="247"/>
      <c r="B269" s="79" t="s">
        <v>329</v>
      </c>
      <c r="C269" s="105" t="s">
        <v>9</v>
      </c>
      <c r="E269" s="78" t="str">
        <f t="shared" si="8"/>
        <v>La entidad implementa estrategias para generar una cultura ambiental a través de procedimientos y medidas relacionadas con el medio ambiente en los diferentes procesos y actividade</v>
      </c>
      <c r="F269" s="78">
        <f t="shared" si="9"/>
        <v>239</v>
      </c>
    </row>
    <row r="270" spans="1:6" ht="51.75" thickBot="1" x14ac:dyDescent="0.3">
      <c r="A270" s="247"/>
      <c r="B270" s="79" t="s">
        <v>330</v>
      </c>
      <c r="C270" s="106" t="s">
        <v>11</v>
      </c>
      <c r="E270" s="78" t="str">
        <f t="shared" si="8"/>
        <v>La entidad realiza seguimiento y control a las estrategias que buscan generar la construcción una cultura ambiental, a través de los procesos de auditoría, que fortalezcan la impor</v>
      </c>
      <c r="F270" s="78">
        <f t="shared" si="9"/>
        <v>287</v>
      </c>
    </row>
    <row r="271" spans="1:6" ht="39" thickBot="1" x14ac:dyDescent="0.3">
      <c r="A271" s="248"/>
      <c r="B271" s="79" t="s">
        <v>331</v>
      </c>
      <c r="C271" s="108" t="s">
        <v>13</v>
      </c>
      <c r="E271" s="78" t="str">
        <f t="shared" si="8"/>
        <v>La entidad realiza procesos de mejora continua a las estrategias que generan una cultura en favor de la conservación y preservación del medio ambiente en su relación con la gestión</v>
      </c>
      <c r="F271" s="78">
        <f t="shared" si="9"/>
        <v>192</v>
      </c>
    </row>
  </sheetData>
  <mergeCells count="54">
    <mergeCell ref="A267:A271"/>
    <mergeCell ref="A257:A261"/>
    <mergeCell ref="A242:A246"/>
    <mergeCell ref="A247:A251"/>
    <mergeCell ref="A252:A256"/>
    <mergeCell ref="A262:A266"/>
    <mergeCell ref="A217:A221"/>
    <mergeCell ref="A222:A226"/>
    <mergeCell ref="A227:A231"/>
    <mergeCell ref="A232:A236"/>
    <mergeCell ref="A237:A241"/>
    <mergeCell ref="A192:A196"/>
    <mergeCell ref="A197:A201"/>
    <mergeCell ref="A202:A206"/>
    <mergeCell ref="A207:A211"/>
    <mergeCell ref="A212:A216"/>
    <mergeCell ref="A162:A166"/>
    <mergeCell ref="A167:A171"/>
    <mergeCell ref="A172:A176"/>
    <mergeCell ref="A177:A181"/>
    <mergeCell ref="A182:A186"/>
    <mergeCell ref="A142:A146"/>
    <mergeCell ref="A147:A151"/>
    <mergeCell ref="A152:A156"/>
    <mergeCell ref="A157:A161"/>
    <mergeCell ref="A117:A121"/>
    <mergeCell ref="A122:A126"/>
    <mergeCell ref="A127:A131"/>
    <mergeCell ref="A132:A136"/>
    <mergeCell ref="A137:A141"/>
    <mergeCell ref="A97:A101"/>
    <mergeCell ref="A102:A106"/>
    <mergeCell ref="A107:A111"/>
    <mergeCell ref="A112:A116"/>
    <mergeCell ref="A77:A81"/>
    <mergeCell ref="A82:A86"/>
    <mergeCell ref="A87:A91"/>
    <mergeCell ref="A92:A96"/>
    <mergeCell ref="A187:A191"/>
    <mergeCell ref="A2:A6"/>
    <mergeCell ref="A7:A11"/>
    <mergeCell ref="A12:A16"/>
    <mergeCell ref="A17:A21"/>
    <mergeCell ref="A22:A26"/>
    <mergeCell ref="A42:A46"/>
    <mergeCell ref="A47:A51"/>
    <mergeCell ref="A27:A31"/>
    <mergeCell ref="A32:A36"/>
    <mergeCell ref="A37:A41"/>
    <mergeCell ref="A67:A71"/>
    <mergeCell ref="A72:A76"/>
    <mergeCell ref="A62:A66"/>
    <mergeCell ref="A57:A61"/>
    <mergeCell ref="A52:A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baseColWidth="10" defaultColWidth="11.42578125" defaultRowHeight="12.75" x14ac:dyDescent="0.25"/>
  <cols>
    <col min="1" max="1" width="18.28515625" style="36" customWidth="1"/>
    <col min="2" max="2" width="60.5703125" style="36" customWidth="1"/>
    <col min="3" max="3" width="11.42578125" style="36"/>
    <col min="4" max="4" width="7.140625" style="36" customWidth="1"/>
    <col min="5" max="5" width="23.28515625" style="36" customWidth="1"/>
    <col min="6" max="8" width="11.42578125" style="36"/>
    <col min="9" max="9" width="17.28515625" style="36" bestFit="1" customWidth="1"/>
    <col min="10" max="16384" width="11.42578125" style="36"/>
  </cols>
  <sheetData>
    <row r="1" spans="1:12" x14ac:dyDescent="0.25">
      <c r="B1" s="37" t="s">
        <v>332</v>
      </c>
      <c r="F1" s="37"/>
      <c r="G1" s="38"/>
    </row>
    <row r="2" spans="1:12" ht="12.75" customHeight="1" x14ac:dyDescent="0.25">
      <c r="E2" s="39"/>
      <c r="G2" s="40"/>
    </row>
    <row r="3" spans="1:12" ht="15" x14ac:dyDescent="0.25">
      <c r="E3" s="39"/>
      <c r="G3" s="40"/>
      <c r="K3" s="250"/>
      <c r="L3" s="250"/>
    </row>
    <row r="4" spans="1:12" ht="30" x14ac:dyDescent="0.25">
      <c r="A4" s="41" t="s">
        <v>333</v>
      </c>
      <c r="B4" s="251" t="s">
        <v>334</v>
      </c>
      <c r="C4" s="252"/>
      <c r="D4" s="253"/>
      <c r="E4" s="41" t="s">
        <v>335</v>
      </c>
      <c r="L4" s="42"/>
    </row>
    <row r="5" spans="1:12" ht="15.75" customHeight="1" x14ac:dyDescent="0.25">
      <c r="A5" s="43" t="s">
        <v>336</v>
      </c>
      <c r="B5" s="254" t="s">
        <v>337</v>
      </c>
      <c r="C5" s="255"/>
      <c r="D5" s="256"/>
      <c r="E5" s="44">
        <v>0</v>
      </c>
      <c r="G5" s="45"/>
      <c r="L5" s="39"/>
    </row>
    <row r="6" spans="1:12" ht="24" customHeight="1" x14ac:dyDescent="0.25">
      <c r="A6" s="46" t="s">
        <v>338</v>
      </c>
      <c r="B6" s="254" t="s">
        <v>339</v>
      </c>
      <c r="C6" s="255"/>
      <c r="D6" s="256"/>
      <c r="E6" s="47" t="s">
        <v>340</v>
      </c>
      <c r="L6" s="39"/>
    </row>
    <row r="7" spans="1:12" ht="29.25" customHeight="1" x14ac:dyDescent="0.25">
      <c r="A7" s="48" t="s">
        <v>341</v>
      </c>
      <c r="B7" s="254" t="s">
        <v>342</v>
      </c>
      <c r="C7" s="255"/>
      <c r="D7" s="256"/>
      <c r="E7" s="49" t="s">
        <v>343</v>
      </c>
      <c r="F7" s="45"/>
      <c r="G7" s="45"/>
    </row>
    <row r="8" spans="1:12" ht="41.25" customHeight="1" x14ac:dyDescent="0.25">
      <c r="A8" s="48" t="s">
        <v>344</v>
      </c>
      <c r="B8" s="249" t="s">
        <v>345</v>
      </c>
      <c r="C8" s="249"/>
      <c r="D8" s="249"/>
      <c r="E8" s="50" t="s">
        <v>346</v>
      </c>
    </row>
    <row r="9" spans="1:12" ht="30" customHeight="1" x14ac:dyDescent="0.25">
      <c r="A9" s="48" t="s">
        <v>347</v>
      </c>
      <c r="B9" s="249" t="s">
        <v>348</v>
      </c>
      <c r="C9" s="249"/>
      <c r="D9" s="249"/>
      <c r="E9" s="50" t="s">
        <v>349</v>
      </c>
      <c r="G9" s="45"/>
    </row>
    <row r="10" spans="1:12" ht="30.75" customHeight="1" x14ac:dyDescent="0.25">
      <c r="F10" s="51"/>
      <c r="G10" s="39"/>
      <c r="H10" s="52"/>
    </row>
    <row r="11" spans="1:12" ht="30.75" customHeight="1" x14ac:dyDescent="0.25">
      <c r="A11" s="53"/>
      <c r="B11" s="53"/>
      <c r="C11" s="53"/>
      <c r="D11" s="53"/>
      <c r="F11" s="51"/>
      <c r="G11" s="39"/>
      <c r="H11" s="52"/>
    </row>
    <row r="12" spans="1:12" ht="15" x14ac:dyDescent="0.25">
      <c r="B12" s="37"/>
      <c r="C12" s="54"/>
      <c r="D12" s="54"/>
      <c r="F12" s="51"/>
      <c r="G12" s="39"/>
      <c r="H12" s="52"/>
    </row>
    <row r="13" spans="1:12" ht="15" x14ac:dyDescent="0.25">
      <c r="A13" s="55"/>
      <c r="C13" s="56">
        <v>0</v>
      </c>
      <c r="D13" s="54"/>
      <c r="F13" s="51"/>
      <c r="G13" s="39"/>
      <c r="H13" s="52"/>
    </row>
    <row r="14" spans="1:12" ht="88.5" customHeight="1" x14ac:dyDescent="0.25">
      <c r="A14" s="41" t="s">
        <v>333</v>
      </c>
      <c r="B14" s="251" t="s">
        <v>334</v>
      </c>
      <c r="C14" s="252"/>
      <c r="D14" s="253"/>
      <c r="E14" s="41" t="s">
        <v>335</v>
      </c>
      <c r="F14" s="51"/>
    </row>
    <row r="15" spans="1:12" ht="16.5" customHeight="1" x14ac:dyDescent="0.25">
      <c r="A15" s="43" t="s">
        <v>5</v>
      </c>
      <c r="B15" s="254" t="s">
        <v>337</v>
      </c>
      <c r="C15" s="255"/>
      <c r="D15" s="256"/>
      <c r="E15" s="57">
        <v>0</v>
      </c>
      <c r="F15" s="51"/>
    </row>
    <row r="16" spans="1:12" ht="15" x14ac:dyDescent="0.25">
      <c r="A16" s="46" t="s">
        <v>7</v>
      </c>
      <c r="B16" s="254" t="s">
        <v>350</v>
      </c>
      <c r="C16" s="255"/>
      <c r="D16" s="256"/>
      <c r="E16" s="58">
        <v>65</v>
      </c>
      <c r="F16" s="51"/>
      <c r="G16" s="39"/>
      <c r="H16" s="52"/>
    </row>
    <row r="17" spans="1:9" ht="15" x14ac:dyDescent="0.25">
      <c r="A17" s="48" t="s">
        <v>341</v>
      </c>
      <c r="B17" s="254" t="s">
        <v>342</v>
      </c>
      <c r="C17" s="255"/>
      <c r="D17" s="256"/>
      <c r="E17" s="59">
        <v>79</v>
      </c>
      <c r="F17" s="51"/>
      <c r="G17" s="39"/>
      <c r="H17" s="52"/>
    </row>
    <row r="18" spans="1:9" ht="15" x14ac:dyDescent="0.25">
      <c r="A18" s="48" t="s">
        <v>344</v>
      </c>
      <c r="B18" s="249" t="s">
        <v>345</v>
      </c>
      <c r="C18" s="249"/>
      <c r="D18" s="249"/>
      <c r="E18" s="60">
        <v>94</v>
      </c>
      <c r="F18" s="51"/>
      <c r="G18" s="39"/>
      <c r="H18" s="52"/>
    </row>
    <row r="19" spans="1:9" s="61" customFormat="1" x14ac:dyDescent="0.25">
      <c r="A19" s="48" t="s">
        <v>347</v>
      </c>
      <c r="B19" s="249" t="s">
        <v>348</v>
      </c>
      <c r="C19" s="249"/>
      <c r="D19" s="249"/>
      <c r="E19" s="60">
        <v>100</v>
      </c>
      <c r="H19" s="62"/>
    </row>
    <row r="20" spans="1:9" s="61" customFormat="1" ht="10.5" customHeight="1" x14ac:dyDescent="0.25">
      <c r="A20" s="63"/>
      <c r="B20" s="259"/>
      <c r="C20" s="259"/>
      <c r="D20" s="259"/>
      <c r="E20" s="64"/>
      <c r="G20" s="65"/>
      <c r="H20" s="62"/>
      <c r="I20" s="62"/>
    </row>
    <row r="21" spans="1:9" s="61" customFormat="1" ht="15" x14ac:dyDescent="0.25">
      <c r="A21" s="258"/>
      <c r="B21" s="259"/>
      <c r="C21" s="259"/>
      <c r="D21" s="259"/>
      <c r="E21" s="257"/>
      <c r="H21" s="66"/>
    </row>
    <row r="22" spans="1:9" s="61" customFormat="1" x14ac:dyDescent="0.25">
      <c r="A22" s="258"/>
      <c r="B22" s="259"/>
      <c r="C22" s="259"/>
      <c r="D22" s="259"/>
      <c r="E22" s="257"/>
    </row>
    <row r="23" spans="1:9" s="61" customFormat="1" x14ac:dyDescent="0.25">
      <c r="A23" s="258"/>
      <c r="B23" s="259"/>
      <c r="C23" s="259"/>
      <c r="D23" s="259"/>
      <c r="E23" s="257"/>
    </row>
    <row r="24" spans="1:9" s="61" customFormat="1" ht="21.75" customHeight="1" x14ac:dyDescent="0.25">
      <c r="A24" s="258"/>
      <c r="B24" s="259"/>
      <c r="C24" s="259"/>
      <c r="D24" s="259"/>
      <c r="E24" s="257"/>
      <c r="F24" s="67"/>
      <c r="G24" s="67"/>
    </row>
    <row r="25" spans="1:9" s="61" customFormat="1" x14ac:dyDescent="0.25">
      <c r="A25" s="258"/>
      <c r="B25" s="259"/>
      <c r="C25" s="259"/>
      <c r="D25" s="259"/>
      <c r="E25" s="260"/>
      <c r="F25" s="65"/>
    </row>
    <row r="26" spans="1:9" s="61" customFormat="1" ht="16.5" customHeight="1" x14ac:dyDescent="0.25">
      <c r="A26" s="258"/>
      <c r="B26" s="259"/>
      <c r="C26" s="259"/>
      <c r="D26" s="259"/>
      <c r="E26" s="260"/>
      <c r="G26" s="65"/>
    </row>
    <row r="27" spans="1:9" s="61" customFormat="1" ht="9" customHeight="1" x14ac:dyDescent="0.25">
      <c r="A27" s="63"/>
      <c r="B27" s="259"/>
      <c r="C27" s="259"/>
      <c r="D27" s="259"/>
      <c r="E27" s="68"/>
      <c r="G27" s="65"/>
    </row>
  </sheetData>
  <sheetProtection algorithmName="SHA-512" hashValue="/k2F/nwkvBfiPnm6rZo2SW4J+Uu8ToNihmh0afjV0S6fgdQ4xH3ijz6bf/RyhxcRQ0H+WkrXKz43D++xLorPtA==" saltValue="4Sc3Ijz4dv1GPXvAT08WXw==" spinCount="100000" sheet="1" objects="1" scenarios="1" selectLockedCells="1"/>
  <mergeCells count="21">
    <mergeCell ref="B27:D27"/>
    <mergeCell ref="B19:D19"/>
    <mergeCell ref="B20:D20"/>
    <mergeCell ref="A21:A24"/>
    <mergeCell ref="B21:D24"/>
    <mergeCell ref="E21:E24"/>
    <mergeCell ref="A25:A26"/>
    <mergeCell ref="B25:D26"/>
    <mergeCell ref="E25:E26"/>
    <mergeCell ref="B9:D9"/>
    <mergeCell ref="B14:D14"/>
    <mergeCell ref="B15:D15"/>
    <mergeCell ref="B16:D16"/>
    <mergeCell ref="B17:D17"/>
    <mergeCell ref="B18:D18"/>
    <mergeCell ref="B8:D8"/>
    <mergeCell ref="K3:L3"/>
    <mergeCell ref="B4:D4"/>
    <mergeCell ref="B5:D5"/>
    <mergeCell ref="B6:D6"/>
    <mergeCell ref="B7:D7"/>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80"/>
  <sheetViews>
    <sheetView showGridLines="0" tabSelected="1" zoomScale="55" zoomScaleNormal="55" workbookViewId="0">
      <selection activeCell="K14" sqref="K14"/>
    </sheetView>
  </sheetViews>
  <sheetFormatPr baseColWidth="10" defaultColWidth="11.42578125" defaultRowHeight="0" customHeight="1" zeroHeight="1" x14ac:dyDescent="0.25"/>
  <cols>
    <col min="1" max="1" width="1.7109375" style="115" customWidth="1"/>
    <col min="2" max="2" width="1.28515625" style="115" customWidth="1"/>
    <col min="3" max="3" width="23.7109375" style="115" customWidth="1"/>
    <col min="4" max="4" width="11.42578125" style="115" customWidth="1"/>
    <col min="5" max="5" width="2" style="115" hidden="1" customWidth="1"/>
    <col min="6" max="6" width="11.42578125" style="115" customWidth="1"/>
    <col min="7" max="7" width="17.85546875" style="115" hidden="1" customWidth="1"/>
    <col min="8" max="8" width="17.5703125" style="115" hidden="1" customWidth="1"/>
    <col min="9" max="9" width="28.5703125" style="115" bestFit="1" customWidth="1"/>
    <col min="10" max="10" width="35" style="115" customWidth="1"/>
    <col min="11" max="11" width="146.140625" style="115" customWidth="1"/>
    <col min="12" max="12" width="20.5703125" style="115" customWidth="1"/>
    <col min="13" max="13" width="17.7109375" style="115" customWidth="1"/>
    <col min="14" max="14" width="20" style="115" customWidth="1"/>
    <col min="15" max="15" width="57.5703125" style="115" customWidth="1"/>
    <col min="16" max="16384" width="11.42578125" style="115"/>
  </cols>
  <sheetData>
    <row r="1" spans="2:15" ht="4.5" customHeight="1" thickBot="1" x14ac:dyDescent="0.3">
      <c r="C1" s="116"/>
    </row>
    <row r="2" spans="2:15" ht="125.25" customHeight="1" x14ac:dyDescent="0.25">
      <c r="B2" s="120"/>
      <c r="C2" s="261"/>
      <c r="D2" s="261"/>
      <c r="E2" s="261"/>
      <c r="F2" s="261"/>
      <c r="G2" s="261"/>
      <c r="H2" s="261"/>
      <c r="I2" s="261"/>
      <c r="J2" s="261"/>
      <c r="K2" s="261"/>
      <c r="L2" s="261"/>
      <c r="M2" s="261"/>
      <c r="N2" s="261"/>
      <c r="O2" s="261"/>
    </row>
    <row r="3" spans="2:15" ht="18" x14ac:dyDescent="0.25">
      <c r="B3" s="123"/>
      <c r="C3" s="262" t="s">
        <v>351</v>
      </c>
      <c r="D3" s="263"/>
      <c r="E3" s="263"/>
      <c r="F3" s="263"/>
      <c r="G3" s="263"/>
      <c r="H3" s="263"/>
      <c r="I3" s="263"/>
      <c r="J3" s="263"/>
      <c r="K3" s="263"/>
      <c r="L3" s="263"/>
      <c r="M3" s="263"/>
      <c r="N3" s="263"/>
      <c r="O3" s="263"/>
    </row>
    <row r="4" spans="2:15" ht="18.75" customHeight="1" x14ac:dyDescent="0.25">
      <c r="B4" s="123"/>
      <c r="C4" s="125"/>
      <c r="D4" s="126"/>
      <c r="E4" s="126"/>
      <c r="F4" s="126"/>
      <c r="G4" s="126"/>
      <c r="H4" s="126"/>
      <c r="I4" s="126"/>
      <c r="J4" s="126"/>
      <c r="K4" s="126"/>
      <c r="L4" s="126"/>
      <c r="M4" s="126"/>
      <c r="N4" s="126"/>
      <c r="O4" s="126"/>
    </row>
    <row r="5" spans="2:15" ht="16.5" customHeight="1" thickBot="1" x14ac:dyDescent="0.3">
      <c r="B5" s="123"/>
      <c r="C5" s="125"/>
      <c r="D5" s="126"/>
      <c r="E5" s="126"/>
      <c r="F5" s="126"/>
      <c r="G5" s="126"/>
      <c r="H5" s="126"/>
      <c r="I5" s="126"/>
      <c r="J5" s="126"/>
      <c r="K5" s="126"/>
      <c r="L5" s="126"/>
      <c r="M5" s="126"/>
      <c r="N5" s="126"/>
      <c r="O5" s="126"/>
    </row>
    <row r="6" spans="2:15" ht="27.75" customHeight="1" thickBot="1" x14ac:dyDescent="0.3">
      <c r="B6" s="123"/>
      <c r="C6" s="264" t="s">
        <v>352</v>
      </c>
      <c r="D6" s="265"/>
      <c r="E6" s="265"/>
      <c r="F6" s="265"/>
      <c r="G6" s="265"/>
      <c r="H6" s="265"/>
      <c r="I6" s="266"/>
      <c r="J6" s="267" t="s">
        <v>353</v>
      </c>
      <c r="K6" s="268"/>
      <c r="L6" s="267" t="s">
        <v>354</v>
      </c>
      <c r="M6" s="268"/>
      <c r="N6" s="269" t="s">
        <v>355</v>
      </c>
      <c r="O6" s="268"/>
    </row>
    <row r="7" spans="2:15" ht="27.75" customHeight="1" x14ac:dyDescent="0.25">
      <c r="B7" s="123"/>
      <c r="C7" s="277" t="s">
        <v>356</v>
      </c>
      <c r="D7" s="278"/>
      <c r="E7" s="278"/>
      <c r="F7" s="278"/>
      <c r="G7" s="278"/>
      <c r="H7" s="278"/>
      <c r="I7" s="279"/>
      <c r="J7" s="286">
        <f>AVERAGE(N12:N65)</f>
        <v>87.081366459627318</v>
      </c>
      <c r="K7" s="287"/>
      <c r="L7" s="292" t="str">
        <f>IF(J7="","",IF(AND(J7=0),"Inicial",IF(AND(J7&gt;0,J7&lt;=65),"Básico",IF(AND(J7&gt;=66,J7&lt;=79),"Intermedio",IF(AND(J7&gt;=80,J7&lt;=94),"Avanzado 1",IF(AND(J7&gt;=95,J7&lt;=100),"Avanzado 2",""))))))</f>
        <v>Avanzado 1</v>
      </c>
      <c r="M7" s="293"/>
      <c r="N7" s="298" t="str">
        <f>VLOOKUP(L7,PARAMETROS!A4:E9,2,FALSE)</f>
        <v>La evidencia observada cumple a cabalidad con el ítem, evaluado, es decir que el desarrollo de las actividades programadas se ejecuta conforme a lo planeado, con la debida oportunidad, efectividad y cuenta con las evidencias documentales que lo soportan</v>
      </c>
      <c r="O7" s="299"/>
    </row>
    <row r="8" spans="2:15" ht="27.75" customHeight="1" x14ac:dyDescent="0.25">
      <c r="B8" s="123"/>
      <c r="C8" s="280"/>
      <c r="D8" s="281"/>
      <c r="E8" s="281"/>
      <c r="F8" s="281"/>
      <c r="G8" s="281"/>
      <c r="H8" s="281"/>
      <c r="I8" s="282"/>
      <c r="J8" s="288"/>
      <c r="K8" s="289"/>
      <c r="L8" s="294"/>
      <c r="M8" s="295"/>
      <c r="N8" s="300"/>
      <c r="O8" s="301"/>
    </row>
    <row r="9" spans="2:15" ht="45" customHeight="1" thickBot="1" x14ac:dyDescent="0.3">
      <c r="B9" s="123"/>
      <c r="C9" s="283"/>
      <c r="D9" s="284"/>
      <c r="E9" s="284"/>
      <c r="F9" s="284"/>
      <c r="G9" s="284"/>
      <c r="H9" s="284"/>
      <c r="I9" s="285"/>
      <c r="J9" s="290"/>
      <c r="K9" s="291"/>
      <c r="L9" s="296"/>
      <c r="M9" s="297"/>
      <c r="N9" s="302"/>
      <c r="O9" s="303"/>
    </row>
    <row r="10" spans="2:15" ht="10.5" customHeight="1" x14ac:dyDescent="0.25">
      <c r="B10" s="123"/>
      <c r="C10" s="125"/>
      <c r="D10" s="126"/>
      <c r="E10" s="126"/>
      <c r="F10" s="126"/>
      <c r="G10" s="126"/>
      <c r="H10" s="126"/>
      <c r="I10" s="126"/>
      <c r="J10" s="126"/>
      <c r="K10" s="126"/>
      <c r="L10" s="126"/>
      <c r="M10" s="126"/>
      <c r="N10" s="126"/>
      <c r="O10" s="126"/>
    </row>
    <row r="11" spans="2:15" ht="92.25" customHeight="1" x14ac:dyDescent="0.25">
      <c r="B11" s="123"/>
      <c r="C11" s="137" t="s">
        <v>357</v>
      </c>
      <c r="D11" s="137" t="s">
        <v>358</v>
      </c>
      <c r="E11" s="137" t="s">
        <v>359</v>
      </c>
      <c r="F11" s="137" t="s">
        <v>360</v>
      </c>
      <c r="G11" s="137" t="s">
        <v>358</v>
      </c>
      <c r="H11" s="137" t="s">
        <v>359</v>
      </c>
      <c r="I11" s="137" t="s">
        <v>361</v>
      </c>
      <c r="J11" s="137" t="s">
        <v>0</v>
      </c>
      <c r="K11" s="139" t="s">
        <v>362</v>
      </c>
      <c r="L11" s="137" t="s">
        <v>363</v>
      </c>
      <c r="M11" s="137"/>
      <c r="N11" s="137" t="s">
        <v>364</v>
      </c>
      <c r="O11" s="139" t="s">
        <v>365</v>
      </c>
    </row>
    <row r="12" spans="2:15" ht="61.5" customHeight="1" x14ac:dyDescent="0.25">
      <c r="B12" s="123"/>
      <c r="C12" s="304" t="s">
        <v>370</v>
      </c>
      <c r="D12" s="307"/>
      <c r="E12" s="310">
        <v>0.3</v>
      </c>
      <c r="F12" s="273" t="s">
        <v>371</v>
      </c>
      <c r="G12" s="314" t="e">
        <f>(+(L12*15)+(#REF!*10)+(L13*15)+(L14*20)+(L45*20)+(#REF!*20))/100</f>
        <v>#VALUE!</v>
      </c>
      <c r="H12" s="144" t="s">
        <v>372</v>
      </c>
      <c r="I12" s="273" t="s">
        <v>373</v>
      </c>
      <c r="J12" s="146" t="s">
        <v>3</v>
      </c>
      <c r="K12" s="147" t="s">
        <v>12</v>
      </c>
      <c r="L12" s="148" t="str">
        <f>IF(K12="","",INDEX(Niveles,MATCH(MID('MGDA reporte I-2026'!K12,1,180),Listas!$E$2:$E$271,0),1))</f>
        <v>AVANZADO 2</v>
      </c>
      <c r="M12" s="148">
        <f>IFERROR(INDEX(PARAMETROS!$E$15:$E$19,MATCH(L12,PARAMETROS!$A$15:$A$19,0),1), "")</f>
        <v>100</v>
      </c>
      <c r="N12" s="270">
        <f>IFERROR(AVERAGE(M12:M18),"")</f>
        <v>97.428571428571431</v>
      </c>
      <c r="O12" s="150" t="s">
        <v>374</v>
      </c>
    </row>
    <row r="13" spans="2:15" ht="291.75" customHeight="1" x14ac:dyDescent="0.25">
      <c r="B13" s="123"/>
      <c r="C13" s="305"/>
      <c r="D13" s="308"/>
      <c r="E13" s="311"/>
      <c r="F13" s="313"/>
      <c r="G13" s="315"/>
      <c r="H13" s="144" t="s">
        <v>379</v>
      </c>
      <c r="I13" s="313"/>
      <c r="J13" s="146" t="s">
        <v>14</v>
      </c>
      <c r="K13" s="147" t="s">
        <v>18</v>
      </c>
      <c r="L13" s="148" t="str">
        <f>IF(K13="","",INDEX(Niveles,MATCH(MID('MGDA reporte I-2026'!K13,1,180),Listas!$E$2:$E$271,0),1))</f>
        <v>AVANZADO 1</v>
      </c>
      <c r="M13" s="148">
        <f>IFERROR(INDEX(PARAMETROS!$E$15:$E$19,MATCH(L13,PARAMETROS!$A$15:$A$19,0),1), "")</f>
        <v>94</v>
      </c>
      <c r="N13" s="271"/>
      <c r="O13" s="153" t="s">
        <v>374</v>
      </c>
    </row>
    <row r="14" spans="2:15" ht="120.75" customHeight="1" x14ac:dyDescent="0.25">
      <c r="B14" s="123"/>
      <c r="C14" s="305"/>
      <c r="D14" s="308"/>
      <c r="E14" s="311"/>
      <c r="F14" s="313"/>
      <c r="G14" s="315"/>
      <c r="H14" s="144" t="s">
        <v>384</v>
      </c>
      <c r="I14" s="313"/>
      <c r="J14" s="146" t="s">
        <v>20</v>
      </c>
      <c r="K14" s="147" t="s">
        <v>25</v>
      </c>
      <c r="L14" s="148" t="str">
        <f>IF(K14="","",INDEX(Niveles,MATCH(MID('MGDA reporte I-2026'!K14,1,180),Listas!$E$2:$E$271,0),1))</f>
        <v>AVANZADO 2</v>
      </c>
      <c r="M14" s="148">
        <f>IFERROR(INDEX(PARAMETROS!$E$15:$E$19,MATCH(L14,PARAMETROS!$A$15:$A$19,0),1), "")</f>
        <v>100</v>
      </c>
      <c r="N14" s="271"/>
      <c r="O14" s="158" t="s">
        <v>374</v>
      </c>
    </row>
    <row r="15" spans="2:15" ht="102" customHeight="1" x14ac:dyDescent="0.25">
      <c r="B15" s="123"/>
      <c r="C15" s="305"/>
      <c r="D15" s="308"/>
      <c r="E15" s="311"/>
      <c r="F15" s="313"/>
      <c r="G15" s="315"/>
      <c r="H15" s="144"/>
      <c r="I15" s="313"/>
      <c r="J15" s="146" t="s">
        <v>26</v>
      </c>
      <c r="K15" s="147" t="s">
        <v>31</v>
      </c>
      <c r="L15" s="148" t="str">
        <f>IF(K15="","",INDEX(Niveles,MATCH(MID('MGDA reporte I-2026'!K15,1,180),Listas!$E$2:$E$271,0),1))</f>
        <v>AVANZADO 2</v>
      </c>
      <c r="M15" s="148">
        <f>IFERROR(INDEX(PARAMETROS!$E$15:$E$19,MATCH(L15,PARAMETROS!$A$15:$A$19,0),1), "")</f>
        <v>100</v>
      </c>
      <c r="N15" s="271"/>
      <c r="O15" s="153" t="s">
        <v>374</v>
      </c>
    </row>
    <row r="16" spans="2:15" ht="54" customHeight="1" x14ac:dyDescent="0.25">
      <c r="B16" s="123"/>
      <c r="C16" s="305"/>
      <c r="D16" s="308"/>
      <c r="E16" s="311"/>
      <c r="F16" s="313"/>
      <c r="G16" s="315"/>
      <c r="H16" s="144"/>
      <c r="I16" s="313"/>
      <c r="J16" s="146" t="s">
        <v>32</v>
      </c>
      <c r="K16" s="147" t="s">
        <v>37</v>
      </c>
      <c r="L16" s="148" t="str">
        <f>IF(K16="","",INDEX(Niveles,MATCH(MID('MGDA reporte I-2026'!K16,1,180),Listas!$E$2:$E$271,0),1))</f>
        <v>AVANZADO 2</v>
      </c>
      <c r="M16" s="148">
        <f>IFERROR(INDEX(PARAMETROS!$E$15:$E$19,MATCH(L16,PARAMETROS!$A$15:$A$19,0),1), "")</f>
        <v>100</v>
      </c>
      <c r="N16" s="271"/>
      <c r="O16" s="163" t="s">
        <v>374</v>
      </c>
    </row>
    <row r="17" spans="2:15" ht="150" customHeight="1" x14ac:dyDescent="0.25">
      <c r="B17" s="123"/>
      <c r="C17" s="305"/>
      <c r="D17" s="308"/>
      <c r="E17" s="311"/>
      <c r="F17" s="313"/>
      <c r="G17" s="315"/>
      <c r="H17" s="144"/>
      <c r="I17" s="313"/>
      <c r="J17" s="146" t="s">
        <v>38</v>
      </c>
      <c r="K17" s="147" t="s">
        <v>42</v>
      </c>
      <c r="L17" s="148" t="str">
        <f>IF(K17="","",INDEX(Niveles,MATCH(MID('MGDA reporte I-2026'!K17,1,180),Listas!$E$2:$E$271,0),1))</f>
        <v>AVANZADO 1</v>
      </c>
      <c r="M17" s="148">
        <f>IFERROR(INDEX(PARAMETROS!$E$15:$E$19,MATCH(L17,PARAMETROS!$A$15:$A$19,0),1), "")</f>
        <v>94</v>
      </c>
      <c r="N17" s="271"/>
      <c r="O17" s="163" t="s">
        <v>374</v>
      </c>
    </row>
    <row r="18" spans="2:15" ht="57.75" customHeight="1" x14ac:dyDescent="0.25">
      <c r="B18" s="123"/>
      <c r="C18" s="305"/>
      <c r="D18" s="308"/>
      <c r="E18" s="311"/>
      <c r="F18" s="313"/>
      <c r="G18" s="315"/>
      <c r="H18" s="144"/>
      <c r="I18" s="274"/>
      <c r="J18" s="146" t="s">
        <v>44</v>
      </c>
      <c r="K18" s="147" t="s">
        <v>48</v>
      </c>
      <c r="L18" s="148" t="str">
        <f>IF(K18="","",INDEX(Niveles,MATCH(MID('MGDA reporte I-2026'!K18,1,180),Listas!$E$2:$E$271,0),1))</f>
        <v>AVANZADO 1</v>
      </c>
      <c r="M18" s="148">
        <f>IFERROR(INDEX(PARAMETROS!$E$15:$E$19,MATCH(L18,PARAMETROS!$A$15:$A$19,0),1), "")</f>
        <v>94</v>
      </c>
      <c r="N18" s="272"/>
      <c r="O18" s="163" t="s">
        <v>374</v>
      </c>
    </row>
    <row r="19" spans="2:15" ht="54" x14ac:dyDescent="0.25">
      <c r="B19" s="123"/>
      <c r="C19" s="305"/>
      <c r="D19" s="308"/>
      <c r="E19" s="311"/>
      <c r="F19" s="313"/>
      <c r="G19" s="315"/>
      <c r="H19" s="144"/>
      <c r="I19" s="273" t="s">
        <v>399</v>
      </c>
      <c r="J19" s="146" t="s">
        <v>50</v>
      </c>
      <c r="K19" s="147" t="s">
        <v>55</v>
      </c>
      <c r="L19" s="148" t="str">
        <f>IF(K19="","",INDEX(Niveles,MATCH(MID('MGDA reporte I-2026'!K19,1,180),Listas!$E$2:$E$271,0),1))</f>
        <v>AVANZADO 2</v>
      </c>
      <c r="M19" s="148">
        <f>IFERROR(INDEX(PARAMETROS!$E$15:$E$19,MATCH(L19,PARAMETROS!$A$15:$A$19,0),1), "")</f>
        <v>100</v>
      </c>
      <c r="N19" s="275">
        <f>IFERROR(AVERAGE(M19:M20),"")</f>
        <v>100</v>
      </c>
      <c r="O19" s="166" t="s">
        <v>374</v>
      </c>
    </row>
    <row r="20" spans="2:15" ht="101.25" customHeight="1" x14ac:dyDescent="0.25">
      <c r="B20" s="123"/>
      <c r="C20" s="305"/>
      <c r="D20" s="308"/>
      <c r="E20" s="311"/>
      <c r="F20" s="313"/>
      <c r="G20" s="315"/>
      <c r="H20" s="144"/>
      <c r="I20" s="274"/>
      <c r="J20" s="146" t="s">
        <v>56</v>
      </c>
      <c r="K20" s="147" t="s">
        <v>61</v>
      </c>
      <c r="L20" s="148" t="str">
        <f>IF(K20="","",INDEX(Niveles,MATCH(MID('MGDA reporte I-2026'!K20,1,180),Listas!$E$2:$E$271,0),1))</f>
        <v>AVANZADO 2</v>
      </c>
      <c r="M20" s="148">
        <f>IFERROR(INDEX(PARAMETROS!$E$15:$E$19,MATCH(L20,PARAMETROS!$A$15:$A$19,0),1), "")</f>
        <v>100</v>
      </c>
      <c r="N20" s="276"/>
      <c r="O20" s="166" t="s">
        <v>374</v>
      </c>
    </row>
    <row r="21" spans="2:15" ht="54" customHeight="1" x14ac:dyDescent="0.25">
      <c r="B21" s="123"/>
      <c r="C21" s="305"/>
      <c r="D21" s="308"/>
      <c r="E21" s="311"/>
      <c r="F21" s="313"/>
      <c r="G21" s="315"/>
      <c r="H21" s="144"/>
      <c r="I21" s="168" t="s">
        <v>403</v>
      </c>
      <c r="J21" s="146" t="s">
        <v>62</v>
      </c>
      <c r="K21" s="147" t="s">
        <v>67</v>
      </c>
      <c r="L21" s="148" t="str">
        <f>IF(K21="","",INDEX(Niveles,MATCH(MID('MGDA reporte I-2026'!K21,1,180),Listas!$E$2:$E$271,0),1))</f>
        <v>AVANZADO 2</v>
      </c>
      <c r="M21" s="148">
        <f>IFERROR(INDEX(PARAMETROS!$E$15:$E$19,MATCH(L21,PARAMETROS!$A$15:$A$19,0),1), "")</f>
        <v>100</v>
      </c>
      <c r="N21" s="275">
        <f>IFERROR(AVERAGE(M21:M23),"")</f>
        <v>100</v>
      </c>
      <c r="O21" s="166" t="s">
        <v>374</v>
      </c>
    </row>
    <row r="22" spans="2:15" ht="68.25" customHeight="1" x14ac:dyDescent="0.25">
      <c r="B22" s="123"/>
      <c r="C22" s="305"/>
      <c r="D22" s="308"/>
      <c r="E22" s="311"/>
      <c r="F22" s="313"/>
      <c r="G22" s="315"/>
      <c r="H22" s="144"/>
      <c r="I22" s="273" t="s">
        <v>403</v>
      </c>
      <c r="J22" s="146" t="s">
        <v>68</v>
      </c>
      <c r="K22" s="147" t="s">
        <v>73</v>
      </c>
      <c r="L22" s="148" t="str">
        <f>IF(K22="","",INDEX(Niveles,MATCH(MID('MGDA reporte I-2026'!K22,1,180),Listas!$E$2:$E$271,0),1))</f>
        <v>AVANZADO 2</v>
      </c>
      <c r="M22" s="148">
        <f>IFERROR(INDEX(PARAMETROS!$E$15:$E$19,MATCH(L22,PARAMETROS!$A$15:$A$19,0),1), "")</f>
        <v>100</v>
      </c>
      <c r="N22" s="317"/>
      <c r="O22" s="166" t="s">
        <v>374</v>
      </c>
    </row>
    <row r="23" spans="2:15" ht="111.75" customHeight="1" x14ac:dyDescent="0.25">
      <c r="B23" s="123"/>
      <c r="C23" s="305"/>
      <c r="D23" s="308"/>
      <c r="E23" s="311"/>
      <c r="F23" s="274"/>
      <c r="G23" s="315"/>
      <c r="H23" s="144"/>
      <c r="I23" s="274"/>
      <c r="J23" s="146" t="s">
        <v>74</v>
      </c>
      <c r="K23" s="147" t="s">
        <v>79</v>
      </c>
      <c r="L23" s="148" t="str">
        <f>IF(K23="","",INDEX(Niveles,MATCH(MID('MGDA reporte I-2026'!K23,1,180),Listas!$E$2:$E$271,0),1))</f>
        <v>AVANZADO 2</v>
      </c>
      <c r="M23" s="148">
        <f>IFERROR(INDEX(PARAMETROS!$E$15:$E$19,MATCH(L23,PARAMETROS!$A$15:$A$19,0),1), "")</f>
        <v>100</v>
      </c>
      <c r="N23" s="276"/>
      <c r="O23" s="153" t="s">
        <v>374</v>
      </c>
    </row>
    <row r="24" spans="2:15" ht="173.25" customHeight="1" x14ac:dyDescent="0.25">
      <c r="B24" s="123"/>
      <c r="C24" s="305"/>
      <c r="D24" s="308"/>
      <c r="E24" s="311"/>
      <c r="F24" s="273" t="s">
        <v>410</v>
      </c>
      <c r="G24" s="315"/>
      <c r="H24" s="144"/>
      <c r="I24" s="171" t="s">
        <v>411</v>
      </c>
      <c r="J24" s="146" t="s">
        <v>412</v>
      </c>
      <c r="K24" s="147" t="s">
        <v>85</v>
      </c>
      <c r="L24" s="148" t="str">
        <f>IF(K24="","",INDEX(Niveles,MATCH(MID('MGDA reporte I-2026'!K24,1,180),Listas!$E$2:$E$271,0),1))</f>
        <v>AVANZADO 2</v>
      </c>
      <c r="M24" s="148">
        <f>IFERROR(INDEX(PARAMETROS!$E$15:$E$19,MATCH(L24,PARAMETROS!$A$15:$A$19,0),1), "")</f>
        <v>100</v>
      </c>
      <c r="N24" s="173">
        <f>IFERROR(AVERAGE(M24),"")</f>
        <v>100</v>
      </c>
      <c r="O24" s="175" t="s">
        <v>374</v>
      </c>
    </row>
    <row r="25" spans="2:15" ht="96.75" customHeight="1" x14ac:dyDescent="0.25">
      <c r="B25" s="123"/>
      <c r="C25" s="305"/>
      <c r="D25" s="308"/>
      <c r="E25" s="311"/>
      <c r="F25" s="313"/>
      <c r="G25" s="315"/>
      <c r="H25" s="144"/>
      <c r="I25" s="171" t="s">
        <v>417</v>
      </c>
      <c r="J25" s="146" t="s">
        <v>86</v>
      </c>
      <c r="K25" s="147" t="s">
        <v>90</v>
      </c>
      <c r="L25" s="148" t="str">
        <f>IF(K25="","",INDEX(Niveles,MATCH(MID('MGDA reporte I-2026'!K25,1,180),Listas!$E$2:$E$271,0),1))</f>
        <v>AVANZADO 1</v>
      </c>
      <c r="M25" s="148">
        <f>IFERROR(INDEX(PARAMETROS!$E$15:$E$19,MATCH(L25,PARAMETROS!$A$15:$A$19,0),1), "")</f>
        <v>94</v>
      </c>
      <c r="N25" s="173">
        <f>IFERROR(AVERAGE(M25),"")</f>
        <v>94</v>
      </c>
      <c r="O25" s="181" t="s">
        <v>418</v>
      </c>
    </row>
    <row r="26" spans="2:15" ht="289.5" customHeight="1" x14ac:dyDescent="0.25">
      <c r="B26" s="123"/>
      <c r="C26" s="305"/>
      <c r="D26" s="308"/>
      <c r="E26" s="311"/>
      <c r="F26" s="313"/>
      <c r="G26" s="315"/>
      <c r="H26" s="144"/>
      <c r="I26" s="318" t="s">
        <v>422</v>
      </c>
      <c r="J26" s="146" t="s">
        <v>92</v>
      </c>
      <c r="K26" s="147" t="s">
        <v>96</v>
      </c>
      <c r="L26" s="148" t="str">
        <f>IF(K26="","",INDEX(Niveles,MATCH(MID('MGDA reporte I-2026'!K26,1,180),Listas!$E$2:$E$271,0),1))</f>
        <v>AVANZADO 1</v>
      </c>
      <c r="M26" s="148">
        <f>IFERROR(INDEX(PARAMETROS!$E$15:$E$19,MATCH(L26,PARAMETROS!$A$15:$A$19,0),1), "")</f>
        <v>94</v>
      </c>
      <c r="N26" s="275">
        <f>IFERROR(AVERAGE(M26:M27),"")</f>
        <v>94</v>
      </c>
      <c r="O26" s="166" t="s">
        <v>374</v>
      </c>
    </row>
    <row r="27" spans="2:15" ht="245.25" customHeight="1" x14ac:dyDescent="0.25">
      <c r="B27" s="123"/>
      <c r="C27" s="305"/>
      <c r="D27" s="308"/>
      <c r="E27" s="311"/>
      <c r="F27" s="313"/>
      <c r="G27" s="315"/>
      <c r="H27" s="144"/>
      <c r="I27" s="319"/>
      <c r="J27" s="146" t="s">
        <v>98</v>
      </c>
      <c r="K27" s="147" t="s">
        <v>102</v>
      </c>
      <c r="L27" s="148" t="str">
        <f>IF(K27="","",INDEX(Niveles,MATCH(MID('MGDA reporte I-2026'!K27,1,180),Listas!$E$2:$E$271,0),1))</f>
        <v>AVANZADO 1</v>
      </c>
      <c r="M27" s="148">
        <f>IFERROR(INDEX(PARAMETROS!$E$15:$E$19,MATCH(L27,PARAMETROS!$A$15:$A$19,0),1), "")</f>
        <v>94</v>
      </c>
      <c r="N27" s="276"/>
      <c r="O27" s="166" t="s">
        <v>374</v>
      </c>
    </row>
    <row r="28" spans="2:15" ht="69" customHeight="1" x14ac:dyDescent="0.25">
      <c r="B28" s="123"/>
      <c r="C28" s="305"/>
      <c r="D28" s="308"/>
      <c r="E28" s="311"/>
      <c r="F28" s="274"/>
      <c r="G28" s="315"/>
      <c r="H28" s="144"/>
      <c r="I28" s="171" t="s">
        <v>430</v>
      </c>
      <c r="J28" s="146" t="s">
        <v>104</v>
      </c>
      <c r="K28" s="147" t="s">
        <v>108</v>
      </c>
      <c r="L28" s="148" t="str">
        <f>IF(K28="","",INDEX(Niveles,MATCH(MID('MGDA reporte I-2026'!K28,1,180),Listas!$E$2:$E$271,0),1))</f>
        <v>AVANZADO 1</v>
      </c>
      <c r="M28" s="148">
        <f>IFERROR(INDEX(PARAMETROS!$E$15:$E$19,MATCH(L28,PARAMETROS!$A$15:$A$19,0),1), "")</f>
        <v>94</v>
      </c>
      <c r="N28" s="173">
        <f>IFERROR(AVERAGE(M28),"")</f>
        <v>94</v>
      </c>
      <c r="O28" s="166" t="s">
        <v>374</v>
      </c>
    </row>
    <row r="29" spans="2:15" ht="36" customHeight="1" x14ac:dyDescent="0.25">
      <c r="B29" s="123"/>
      <c r="C29" s="305"/>
      <c r="D29" s="308"/>
      <c r="E29" s="311"/>
      <c r="F29" s="273" t="s">
        <v>433</v>
      </c>
      <c r="G29" s="315"/>
      <c r="H29" s="144"/>
      <c r="I29" s="318" t="s">
        <v>434</v>
      </c>
      <c r="J29" s="146" t="s">
        <v>110</v>
      </c>
      <c r="K29" s="147" t="s">
        <v>115</v>
      </c>
      <c r="L29" s="148" t="str">
        <f>IF(K29="","",INDEX(Niveles,MATCH(MID('MGDA reporte I-2026'!K29,1,180),Listas!$E$2:$E$271,0),1))</f>
        <v>AVANZADO 2</v>
      </c>
      <c r="M29" s="148">
        <f>IFERROR(INDEX(PARAMETROS!$E$15:$E$19,MATCH(L29,PARAMETROS!$A$15:$A$19,0),1), "")</f>
        <v>100</v>
      </c>
      <c r="N29" s="275">
        <f>IFERROR(AVERAGE(M29:M33),"")</f>
        <v>95.8</v>
      </c>
      <c r="O29" s="150" t="s">
        <v>374</v>
      </c>
    </row>
    <row r="30" spans="2:15" ht="75" customHeight="1" x14ac:dyDescent="0.25">
      <c r="B30" s="123"/>
      <c r="C30" s="305"/>
      <c r="D30" s="308"/>
      <c r="E30" s="311"/>
      <c r="F30" s="313"/>
      <c r="G30" s="315"/>
      <c r="H30" s="144"/>
      <c r="I30" s="320"/>
      <c r="J30" s="146" t="s">
        <v>116</v>
      </c>
      <c r="K30" s="147" t="s">
        <v>119</v>
      </c>
      <c r="L30" s="148" t="str">
        <f>IF(K30="","",INDEX(Niveles,MATCH(MID('MGDA reporte I-2026'!K30,1,180),Listas!$E$2:$E$271,0),1))</f>
        <v>INTERMEDIO</v>
      </c>
      <c r="M30" s="148">
        <f>IFERROR(INDEX(PARAMETROS!$E$15:$E$19,MATCH(L30,PARAMETROS!$A$15:$A$19,0),1), "")</f>
        <v>79</v>
      </c>
      <c r="N30" s="317"/>
      <c r="O30" s="153" t="s">
        <v>374</v>
      </c>
    </row>
    <row r="31" spans="2:15" ht="299.25" customHeight="1" x14ac:dyDescent="0.25">
      <c r="B31" s="123"/>
      <c r="C31" s="305"/>
      <c r="D31" s="308"/>
      <c r="E31" s="311"/>
      <c r="F31" s="313"/>
      <c r="G31" s="315"/>
      <c r="H31" s="144"/>
      <c r="I31" s="320"/>
      <c r="J31" s="146" t="s">
        <v>122</v>
      </c>
      <c r="K31" s="147" t="s">
        <v>127</v>
      </c>
      <c r="L31" s="148" t="str">
        <f>IF(K31="","",INDEX(Niveles,MATCH(MID('MGDA reporte I-2026'!K31,1,180),Listas!$E$2:$E$271,0),1))</f>
        <v>AVANZADO 2</v>
      </c>
      <c r="M31" s="148">
        <f>IFERROR(INDEX(PARAMETROS!$E$15:$E$19,MATCH(L31,PARAMETROS!$A$15:$A$19,0),1), "")</f>
        <v>100</v>
      </c>
      <c r="N31" s="317"/>
      <c r="O31" s="188" t="s">
        <v>374</v>
      </c>
    </row>
    <row r="32" spans="2:15" ht="288" customHeight="1" x14ac:dyDescent="0.25">
      <c r="B32" s="123"/>
      <c r="C32" s="305"/>
      <c r="D32" s="308"/>
      <c r="E32" s="311"/>
      <c r="F32" s="313"/>
      <c r="G32" s="315"/>
      <c r="H32" s="144"/>
      <c r="I32" s="320"/>
      <c r="J32" s="146" t="s">
        <v>128</v>
      </c>
      <c r="K32" s="147" t="s">
        <v>133</v>
      </c>
      <c r="L32" s="148" t="str">
        <f>IF(K32="","",INDEX(Niveles,MATCH(MID('MGDA reporte I-2026'!K32,1,180),Listas!$E$2:$E$271,0),1))</f>
        <v>AVANZADO 2</v>
      </c>
      <c r="M32" s="148">
        <f>IFERROR(INDEX(PARAMETROS!$E$15:$E$19,MATCH(L32,PARAMETROS!$A$15:$A$19,0),1), "")</f>
        <v>100</v>
      </c>
      <c r="N32" s="317"/>
      <c r="O32" s="153" t="s">
        <v>374</v>
      </c>
    </row>
    <row r="33" spans="2:15" ht="34.5" customHeight="1" x14ac:dyDescent="0.25">
      <c r="B33" s="123"/>
      <c r="C33" s="305"/>
      <c r="D33" s="308"/>
      <c r="E33" s="311"/>
      <c r="F33" s="313"/>
      <c r="G33" s="315"/>
      <c r="H33" s="144"/>
      <c r="I33" s="319"/>
      <c r="J33" s="146" t="s">
        <v>134</v>
      </c>
      <c r="K33" s="147" t="s">
        <v>139</v>
      </c>
      <c r="L33" s="148" t="str">
        <f>IF(K33="","",INDEX(Niveles,MATCH(MID('MGDA reporte I-2026'!K33,1,180),Listas!$E$2:$E$271,0),1))</f>
        <v>AVANZADO 2</v>
      </c>
      <c r="M33" s="148">
        <f>IFERROR(INDEX(PARAMETROS!$E$15:$E$19,MATCH(L33,PARAMETROS!$A$15:$A$19,0),1), "")</f>
        <v>100</v>
      </c>
      <c r="N33" s="276"/>
      <c r="O33" s="163" t="s">
        <v>374</v>
      </c>
    </row>
    <row r="34" spans="2:15" ht="96" customHeight="1" x14ac:dyDescent="0.25">
      <c r="B34" s="123"/>
      <c r="C34" s="305"/>
      <c r="D34" s="308"/>
      <c r="E34" s="311"/>
      <c r="F34" s="313"/>
      <c r="G34" s="315"/>
      <c r="H34" s="144"/>
      <c r="I34" s="318" t="s">
        <v>443</v>
      </c>
      <c r="J34" s="146" t="s">
        <v>140</v>
      </c>
      <c r="K34" s="147" t="s">
        <v>144</v>
      </c>
      <c r="L34" s="148" t="str">
        <f>IF(K34="","",INDEX(Niveles,MATCH(MID('MGDA reporte I-2026'!K34,1,180),Listas!$E$2:$E$271,0),1))</f>
        <v>AVANZADO 1</v>
      </c>
      <c r="M34" s="148">
        <f>IFERROR(INDEX(PARAMETROS!$E$15:$E$19,MATCH(L34,PARAMETROS!$A$15:$A$19,0),1), "")</f>
        <v>94</v>
      </c>
      <c r="N34" s="275">
        <f>IFERROR(AVERAGE(M34:M35),"")</f>
        <v>94</v>
      </c>
      <c r="O34" s="166" t="s">
        <v>374</v>
      </c>
    </row>
    <row r="35" spans="2:15" ht="135.75" customHeight="1" x14ac:dyDescent="0.25">
      <c r="B35" s="123"/>
      <c r="C35" s="305"/>
      <c r="D35" s="308"/>
      <c r="E35" s="311"/>
      <c r="F35" s="313"/>
      <c r="G35" s="315"/>
      <c r="H35" s="144"/>
      <c r="I35" s="319"/>
      <c r="J35" s="146" t="s">
        <v>146</v>
      </c>
      <c r="K35" s="147" t="s">
        <v>150</v>
      </c>
      <c r="L35" s="148" t="str">
        <f>IF(K35="","",INDEX(Niveles,MATCH(MID('MGDA reporte I-2026'!K35,1,180),Listas!$E$2:$E$271,0),1))</f>
        <v>AVANZADO 1</v>
      </c>
      <c r="M35" s="148">
        <f>IFERROR(INDEX(PARAMETROS!$E$15:$E$19,MATCH(L35,PARAMETROS!$A$15:$A$19,0),1), "")</f>
        <v>94</v>
      </c>
      <c r="N35" s="276"/>
      <c r="O35" s="166" t="s">
        <v>374</v>
      </c>
    </row>
    <row r="36" spans="2:15" ht="191.25" customHeight="1" x14ac:dyDescent="0.25">
      <c r="B36" s="123"/>
      <c r="C36" s="305"/>
      <c r="D36" s="308"/>
      <c r="E36" s="311"/>
      <c r="F36" s="313"/>
      <c r="G36" s="315"/>
      <c r="H36" s="144"/>
      <c r="I36" s="171" t="s">
        <v>449</v>
      </c>
      <c r="J36" s="146" t="s">
        <v>152</v>
      </c>
      <c r="K36" s="147" t="s">
        <v>156</v>
      </c>
      <c r="L36" s="148" t="str">
        <f>IF(K36="","",INDEX(Niveles,MATCH(MID('MGDA reporte I-2026'!K36,1,180),Listas!$E$2:$E$271,0),1))</f>
        <v>AVANZADO 1</v>
      </c>
      <c r="M36" s="148">
        <f>IFERROR(INDEX(PARAMETROS!$E$15:$E$19,MATCH(L36,PARAMETROS!$A$15:$A$19,0),1), "")</f>
        <v>94</v>
      </c>
      <c r="N36" s="173">
        <v>94</v>
      </c>
      <c r="O36" s="166" t="s">
        <v>450</v>
      </c>
    </row>
    <row r="37" spans="2:15" ht="36" x14ac:dyDescent="0.25">
      <c r="B37" s="123"/>
      <c r="C37" s="305"/>
      <c r="D37" s="308"/>
      <c r="E37" s="311"/>
      <c r="F37" s="313"/>
      <c r="G37" s="315"/>
      <c r="H37" s="144"/>
      <c r="I37" s="171" t="s">
        <v>454</v>
      </c>
      <c r="J37" s="146" t="s">
        <v>455</v>
      </c>
      <c r="K37" s="147" t="s">
        <v>163</v>
      </c>
      <c r="L37" s="148" t="str">
        <f>IF(K37="","",INDEX(Niveles,MATCH(MID('MGDA reporte I-2026'!K37,1,180),Listas!$E$2:$E$271,0),1))</f>
        <v>AVANZADO 2</v>
      </c>
      <c r="M37" s="148">
        <f>IFERROR(INDEX(PARAMETROS!$E$15:$E$19,MATCH(L37,PARAMETROS!$A$15:$A$19,0),1), "")</f>
        <v>100</v>
      </c>
      <c r="N37" s="173">
        <f t="shared" ref="N37:N42" si="0">IFERROR(AVERAGE(M37),"")</f>
        <v>100</v>
      </c>
      <c r="O37" s="166" t="s">
        <v>374</v>
      </c>
    </row>
    <row r="38" spans="2:15" ht="306.75" customHeight="1" x14ac:dyDescent="0.25">
      <c r="B38" s="123"/>
      <c r="C38" s="305"/>
      <c r="D38" s="308"/>
      <c r="E38" s="311"/>
      <c r="F38" s="313"/>
      <c r="G38" s="315"/>
      <c r="H38" s="144"/>
      <c r="I38" s="171" t="s">
        <v>458</v>
      </c>
      <c r="J38" s="146" t="s">
        <v>164</v>
      </c>
      <c r="K38" s="147" t="s">
        <v>169</v>
      </c>
      <c r="L38" s="148" t="str">
        <f>IF(K38="","",INDEX(Niveles,MATCH(MID('MGDA reporte I-2026'!K38,1,180),Listas!$E$2:$E$271,0),1))</f>
        <v>AVANZADO 2</v>
      </c>
      <c r="M38" s="148">
        <f>IFERROR(INDEX(PARAMETROS!$E$15:$E$19,MATCH(L38,PARAMETROS!$A$15:$A$19,0),1), "")</f>
        <v>100</v>
      </c>
      <c r="N38" s="173">
        <f t="shared" si="0"/>
        <v>100</v>
      </c>
      <c r="O38" s="150" t="s">
        <v>374</v>
      </c>
    </row>
    <row r="39" spans="2:15" ht="90.75" customHeight="1" x14ac:dyDescent="0.25">
      <c r="B39" s="123"/>
      <c r="C39" s="305"/>
      <c r="D39" s="308"/>
      <c r="E39" s="311"/>
      <c r="F39" s="313"/>
      <c r="G39" s="315"/>
      <c r="H39" s="144"/>
      <c r="I39" s="171" t="s">
        <v>462</v>
      </c>
      <c r="J39" s="146" t="s">
        <v>170</v>
      </c>
      <c r="K39" s="147" t="s">
        <v>175</v>
      </c>
      <c r="L39" s="148" t="str">
        <f>IF(K39="","",INDEX(Niveles,MATCH(MID('MGDA reporte I-2026'!K39,1,180),Listas!$E$2:$E$271,0),1))</f>
        <v>AVANZADO 2</v>
      </c>
      <c r="M39" s="148">
        <f>IFERROR(INDEX(PARAMETROS!$E$15:$E$19,MATCH(L39,PARAMETROS!$A$15:$A$19,0),1), "")</f>
        <v>100</v>
      </c>
      <c r="N39" s="173">
        <f t="shared" si="0"/>
        <v>100</v>
      </c>
      <c r="O39" s="153" t="s">
        <v>374</v>
      </c>
    </row>
    <row r="40" spans="2:15" ht="57.75" customHeight="1" x14ac:dyDescent="0.25">
      <c r="B40" s="123"/>
      <c r="C40" s="305"/>
      <c r="D40" s="308"/>
      <c r="E40" s="311"/>
      <c r="F40" s="313"/>
      <c r="G40" s="315"/>
      <c r="H40" s="144"/>
      <c r="I40" s="318" t="s">
        <v>464</v>
      </c>
      <c r="J40" s="146" t="s">
        <v>176</v>
      </c>
      <c r="K40" s="147" t="s">
        <v>181</v>
      </c>
      <c r="L40" s="148" t="str">
        <f>IF(K40="","",INDEX(Niveles,MATCH(MID('MGDA reporte I-2026'!K40,1,180),Listas!$E$2:$E$271,0),1))</f>
        <v>AVANZADO 2</v>
      </c>
      <c r="M40" s="148">
        <f>IFERROR(INDEX(PARAMETROS!$E$15:$E$19,MATCH(L40,PARAMETROS!$A$15:$A$19,0),1), "")</f>
        <v>100</v>
      </c>
      <c r="N40" s="173">
        <f t="shared" si="0"/>
        <v>100</v>
      </c>
      <c r="O40" s="153" t="s">
        <v>374</v>
      </c>
    </row>
    <row r="41" spans="2:15" ht="182.25" customHeight="1" x14ac:dyDescent="0.25">
      <c r="B41" s="123"/>
      <c r="C41" s="305"/>
      <c r="D41" s="308"/>
      <c r="E41" s="311"/>
      <c r="F41" s="313"/>
      <c r="G41" s="315"/>
      <c r="H41" s="144"/>
      <c r="I41" s="319"/>
      <c r="J41" s="146" t="s">
        <v>467</v>
      </c>
      <c r="K41" s="147" t="s">
        <v>185</v>
      </c>
      <c r="L41" s="148" t="str">
        <f>IF(K41="","",INDEX(Niveles,MATCH(MID('MGDA reporte I-2026'!K41,1,180),Listas!$E$2:$E$271,0),1))</f>
        <v>INTERMEDIO</v>
      </c>
      <c r="M41" s="148">
        <f>IFERROR(INDEX(PARAMETROS!$E$15:$E$19,MATCH(L41,PARAMETROS!$A$15:$A$19,0),1), "")</f>
        <v>79</v>
      </c>
      <c r="N41" s="173">
        <f t="shared" si="0"/>
        <v>79</v>
      </c>
      <c r="O41" s="166" t="s">
        <v>450</v>
      </c>
    </row>
    <row r="42" spans="2:15" ht="39" customHeight="1" x14ac:dyDescent="0.25">
      <c r="B42" s="123"/>
      <c r="C42" s="305"/>
      <c r="D42" s="308"/>
      <c r="E42" s="311"/>
      <c r="F42" s="274"/>
      <c r="G42" s="315"/>
      <c r="H42" s="144"/>
      <c r="I42" s="171" t="s">
        <v>470</v>
      </c>
      <c r="J42" s="146" t="s">
        <v>188</v>
      </c>
      <c r="K42" s="147" t="s">
        <v>193</v>
      </c>
      <c r="L42" s="148" t="str">
        <f>IF(K42="","",INDEX(Niveles,MATCH(MID('MGDA reporte I-2026'!K42,1,180),Listas!$E$2:$E$271,0),1))</f>
        <v>AVANZADO 2</v>
      </c>
      <c r="M42" s="148">
        <f>IFERROR(INDEX(PARAMETROS!$E$15:$E$19,MATCH(L42,PARAMETROS!$A$15:$A$19,0),1), "")</f>
        <v>100</v>
      </c>
      <c r="N42" s="173">
        <f t="shared" si="0"/>
        <v>100</v>
      </c>
      <c r="O42" s="166" t="s">
        <v>374</v>
      </c>
    </row>
    <row r="43" spans="2:15" ht="115.5" customHeight="1" x14ac:dyDescent="0.25">
      <c r="B43" s="123"/>
      <c r="C43" s="305"/>
      <c r="D43" s="308"/>
      <c r="E43" s="311"/>
      <c r="F43" s="318" t="s">
        <v>473</v>
      </c>
      <c r="G43" s="315"/>
      <c r="H43" s="144"/>
      <c r="I43" s="318" t="s">
        <v>474</v>
      </c>
      <c r="J43" s="146" t="s">
        <v>475</v>
      </c>
      <c r="K43" s="147" t="s">
        <v>197</v>
      </c>
      <c r="L43" s="148" t="str">
        <f>IF(K43="","",INDEX(Niveles,MATCH(MID('MGDA reporte I-2026'!K43,1,180),Listas!$E$2:$E$271,0),1))</f>
        <v>INTERMEDIO</v>
      </c>
      <c r="M43" s="148">
        <f>IFERROR(INDEX(PARAMETROS!$E$15:$E$19,MATCH(L43,PARAMETROS!$A$15:$A$19,0),1), "")</f>
        <v>79</v>
      </c>
      <c r="N43" s="275">
        <v>0</v>
      </c>
      <c r="O43" s="166" t="s">
        <v>374</v>
      </c>
    </row>
    <row r="44" spans="2:15" ht="99.75" customHeight="1" x14ac:dyDescent="0.25">
      <c r="B44" s="123"/>
      <c r="C44" s="305"/>
      <c r="D44" s="308"/>
      <c r="E44" s="311"/>
      <c r="F44" s="320"/>
      <c r="G44" s="315"/>
      <c r="H44" s="144"/>
      <c r="I44" s="320"/>
      <c r="J44" s="146" t="s">
        <v>200</v>
      </c>
      <c r="K44" s="147" t="s">
        <v>204</v>
      </c>
      <c r="L44" s="148" t="str">
        <f>IF(K44="","",INDEX(Niveles,MATCH(MID('MGDA reporte I-2026'!K44,1,180),Listas!$E$2:$E$271,0),1))</f>
        <v>AVANZADO 1</v>
      </c>
      <c r="M44" s="148">
        <f>IFERROR(INDEX(PARAMETROS!$E$15:$E$19,MATCH(L44,PARAMETROS!$A$15:$A$19,0),1), "")</f>
        <v>94</v>
      </c>
      <c r="N44" s="317"/>
      <c r="O44" s="166" t="s">
        <v>374</v>
      </c>
    </row>
    <row r="45" spans="2:15" ht="125.25" customHeight="1" x14ac:dyDescent="0.25">
      <c r="B45" s="123"/>
      <c r="C45" s="305"/>
      <c r="D45" s="308"/>
      <c r="E45" s="311"/>
      <c r="F45" s="320"/>
      <c r="G45" s="315"/>
      <c r="H45" s="144" t="s">
        <v>481</v>
      </c>
      <c r="I45" s="319"/>
      <c r="J45" s="146" t="s">
        <v>206</v>
      </c>
      <c r="K45" s="147" t="s">
        <v>208</v>
      </c>
      <c r="L45" s="148" t="str">
        <f>IF(K45="","",INDEX(Niveles,MATCH(MID('MGDA reporte I-2026'!K45,1,180),Listas!$E$2:$E$271,0),1))</f>
        <v>BÁSICO</v>
      </c>
      <c r="M45" s="148">
        <v>80</v>
      </c>
      <c r="N45" s="276"/>
      <c r="O45" s="166" t="s">
        <v>374</v>
      </c>
    </row>
    <row r="46" spans="2:15" ht="161.25" customHeight="1" x14ac:dyDescent="0.25">
      <c r="B46" s="123"/>
      <c r="C46" s="305"/>
      <c r="D46" s="308"/>
      <c r="E46" s="311"/>
      <c r="F46" s="320"/>
      <c r="G46" s="315"/>
      <c r="H46" s="144"/>
      <c r="I46" s="318" t="s">
        <v>483</v>
      </c>
      <c r="J46" s="146" t="s">
        <v>212</v>
      </c>
      <c r="K46" s="147" t="s">
        <v>216</v>
      </c>
      <c r="L46" s="148" t="str">
        <f>IF(K46="","",INDEX(Niveles,MATCH(MID('MGDA reporte I-2026'!K46,1,180),Listas!$E$2:$E$271,0),1))</f>
        <v>AVANZADO 1</v>
      </c>
      <c r="M46" s="148">
        <f>IFERROR(INDEX(PARAMETROS!$E$15:$E$19,MATCH(L46,PARAMETROS!$A$15:$A$19,0),1), "")</f>
        <v>94</v>
      </c>
      <c r="N46" s="275">
        <f>IFERROR(AVERAGE(M46:M52),"")</f>
        <v>72.142857142857139</v>
      </c>
      <c r="O46" s="166" t="s">
        <v>374</v>
      </c>
    </row>
    <row r="47" spans="2:15" ht="55.5" customHeight="1" x14ac:dyDescent="0.25">
      <c r="B47" s="123"/>
      <c r="C47" s="305"/>
      <c r="D47" s="308"/>
      <c r="E47" s="312"/>
      <c r="F47" s="320"/>
      <c r="G47" s="316"/>
      <c r="H47" s="144"/>
      <c r="I47" s="320"/>
      <c r="J47" s="146" t="s">
        <v>218</v>
      </c>
      <c r="K47" s="147" t="s">
        <v>221</v>
      </c>
      <c r="L47" s="148" t="str">
        <f>IF(K47="","",INDEX(Niveles,MATCH(MID('MGDA reporte I-2026'!K47,1,180),Listas!$E$2:$E$271,0),1))</f>
        <v>INTERMEDIO</v>
      </c>
      <c r="M47" s="148">
        <f>IFERROR(INDEX(PARAMETROS!$E$15:$E$19,MATCH(L47,PARAMETROS!$A$15:$A$19,0),1), "")</f>
        <v>79</v>
      </c>
      <c r="N47" s="317"/>
      <c r="O47" s="166" t="s">
        <v>374</v>
      </c>
    </row>
    <row r="48" spans="2:15" ht="90" customHeight="1" x14ac:dyDescent="0.25">
      <c r="B48" s="123"/>
      <c r="C48" s="305"/>
      <c r="D48" s="308"/>
      <c r="E48" s="191"/>
      <c r="F48" s="320"/>
      <c r="G48" s="114"/>
      <c r="H48" s="144"/>
      <c r="I48" s="320"/>
      <c r="J48" s="146" t="s">
        <v>224</v>
      </c>
      <c r="K48" s="147" t="s">
        <v>228</v>
      </c>
      <c r="L48" s="148" t="str">
        <f>IF(K48="","",INDEX(Niveles,MATCH(MID('MGDA reporte I-2026'!K48,1,180),Listas!$E$2:$E$271,0),1))</f>
        <v>AVANZADO 1</v>
      </c>
      <c r="M48" s="148">
        <f>IFERROR(INDEX(PARAMETROS!$E$15:$E$19,MATCH(L48,PARAMETROS!$A$15:$A$19,0),1), "")</f>
        <v>94</v>
      </c>
      <c r="N48" s="317"/>
      <c r="O48" s="166" t="s">
        <v>418</v>
      </c>
    </row>
    <row r="49" spans="2:15" ht="51" customHeight="1" x14ac:dyDescent="0.25">
      <c r="B49" s="123"/>
      <c r="C49" s="305"/>
      <c r="D49" s="308"/>
      <c r="E49" s="191"/>
      <c r="F49" s="320"/>
      <c r="G49" s="114"/>
      <c r="H49" s="144"/>
      <c r="I49" s="320"/>
      <c r="J49" s="146" t="s">
        <v>230</v>
      </c>
      <c r="K49" s="147" t="s">
        <v>234</v>
      </c>
      <c r="L49" s="148" t="str">
        <f>IF(K49="","",INDEX(Niveles,MATCH(MID('MGDA reporte I-2026'!K49,1,180),Listas!$E$2:$E$271,0),1))</f>
        <v>AVANZADO 1</v>
      </c>
      <c r="M49" s="148">
        <f>IFERROR(INDEX(PARAMETROS!$E$15:$E$19,MATCH(L49,PARAMETROS!$A$15:$A$19,0),1), "")</f>
        <v>94</v>
      </c>
      <c r="N49" s="317"/>
      <c r="O49" s="166" t="s">
        <v>374</v>
      </c>
    </row>
    <row r="50" spans="2:15" ht="64.5" customHeight="1" x14ac:dyDescent="0.25">
      <c r="B50" s="123"/>
      <c r="C50" s="305"/>
      <c r="D50" s="308"/>
      <c r="E50" s="191"/>
      <c r="F50" s="320"/>
      <c r="G50" s="114"/>
      <c r="H50" s="144"/>
      <c r="I50" s="320"/>
      <c r="J50" s="146" t="s">
        <v>236</v>
      </c>
      <c r="K50" s="147" t="s">
        <v>237</v>
      </c>
      <c r="L50" s="148" t="str">
        <f>IF(K50="","",INDEX(Niveles,MATCH(MID('MGDA reporte I-2026'!K50,1,180),Listas!$E$2:$E$271,0),1))</f>
        <v>INICIAL</v>
      </c>
      <c r="M50" s="148">
        <v>0</v>
      </c>
      <c r="N50" s="317"/>
      <c r="O50" s="166" t="s">
        <v>374</v>
      </c>
    </row>
    <row r="51" spans="2:15" ht="63" customHeight="1" x14ac:dyDescent="0.25">
      <c r="B51" s="123"/>
      <c r="C51" s="305"/>
      <c r="D51" s="308"/>
      <c r="E51" s="191"/>
      <c r="F51" s="320"/>
      <c r="G51" s="114"/>
      <c r="H51" s="144"/>
      <c r="I51" s="320"/>
      <c r="J51" s="146" t="s">
        <v>242</v>
      </c>
      <c r="K51" s="147" t="s">
        <v>244</v>
      </c>
      <c r="L51" s="148" t="str">
        <f>IF(K51="","",INDEX(Niveles,MATCH(MID('MGDA reporte I-2026'!K51,1,180),Listas!$E$2:$E$271,0),1))</f>
        <v>BÁSICO</v>
      </c>
      <c r="M51" s="148">
        <f>IFERROR(INDEX(PARAMETROS!$E$15:$E$19,MATCH(L51,PARAMETROS!$A$15:$A$19,0),1), "")</f>
        <v>65</v>
      </c>
      <c r="N51" s="317"/>
      <c r="O51" s="166" t="s">
        <v>374</v>
      </c>
    </row>
    <row r="52" spans="2:15" ht="67.5" customHeight="1" x14ac:dyDescent="0.25">
      <c r="B52" s="123"/>
      <c r="C52" s="305"/>
      <c r="D52" s="308"/>
      <c r="E52" s="191"/>
      <c r="F52" s="320"/>
      <c r="G52" s="114"/>
      <c r="H52" s="144"/>
      <c r="I52" s="319"/>
      <c r="J52" s="146" t="s">
        <v>248</v>
      </c>
      <c r="K52" s="147" t="s">
        <v>251</v>
      </c>
      <c r="L52" s="148" t="str">
        <f>IF(K52="","",INDEX(Niveles,MATCH(MID('MGDA reporte I-2026'!K52,1,180),Listas!$E$2:$E$271,0),1))</f>
        <v>INTERMEDIO</v>
      </c>
      <c r="M52" s="148">
        <f>IFERROR(INDEX(PARAMETROS!$E$15:$E$19,MATCH(L52,PARAMETROS!$A$15:$A$19,0),1), "")</f>
        <v>79</v>
      </c>
      <c r="N52" s="276"/>
      <c r="O52" s="166" t="s">
        <v>374</v>
      </c>
    </row>
    <row r="53" spans="2:15" ht="142.5" customHeight="1" x14ac:dyDescent="0.25">
      <c r="B53" s="123"/>
      <c r="C53" s="305"/>
      <c r="D53" s="308"/>
      <c r="E53" s="191"/>
      <c r="F53" s="320"/>
      <c r="G53" s="114"/>
      <c r="H53" s="144"/>
      <c r="I53" s="318" t="s">
        <v>497</v>
      </c>
      <c r="J53" s="146" t="s">
        <v>254</v>
      </c>
      <c r="K53" s="147" t="s">
        <v>259</v>
      </c>
      <c r="L53" s="148" t="str">
        <f>IF(K53="","",INDEX(Niveles,MATCH(MID('MGDA reporte I-2026'!K53,1,180),Listas!$E$2:$E$271,0),1))</f>
        <v>AVANZADO 2</v>
      </c>
      <c r="M53" s="148">
        <f>IFERROR(INDEX(PARAMETROS!$E$15:$E$19,MATCH(L53,PARAMETROS!$A$15:$A$19,0),1), "")</f>
        <v>100</v>
      </c>
      <c r="N53" s="275">
        <f>IFERROR(AVERAGE(M53:M54),"")</f>
        <v>50</v>
      </c>
      <c r="O53" s="166" t="s">
        <v>374</v>
      </c>
    </row>
    <row r="54" spans="2:15" ht="151.5" customHeight="1" x14ac:dyDescent="0.25">
      <c r="B54" s="123"/>
      <c r="C54" s="305"/>
      <c r="D54" s="308"/>
      <c r="E54" s="191"/>
      <c r="F54" s="320"/>
      <c r="G54" s="114"/>
      <c r="H54" s="144"/>
      <c r="I54" s="319"/>
      <c r="J54" s="146" t="s">
        <v>260</v>
      </c>
      <c r="K54" s="192" t="s">
        <v>261</v>
      </c>
      <c r="L54" s="148" t="str">
        <f>IF(K54="","",INDEX(Niveles,MATCH(MID('MGDA reporte I-2026'!K54,1,180),Listas!$E$2:$E$271,0),1))</f>
        <v>INICIAL</v>
      </c>
      <c r="M54" s="148">
        <f>IFERROR(INDEX(PARAMETROS!$E$15:$E$19,MATCH(L54,PARAMETROS!$A$15:$A$19,0),1), "")</f>
        <v>0</v>
      </c>
      <c r="N54" s="276"/>
      <c r="O54" s="166" t="s">
        <v>450</v>
      </c>
    </row>
    <row r="55" spans="2:15" ht="69.75" customHeight="1" x14ac:dyDescent="0.25">
      <c r="B55" s="123"/>
      <c r="C55" s="305"/>
      <c r="D55" s="308"/>
      <c r="E55" s="191"/>
      <c r="F55" s="320"/>
      <c r="G55" s="114"/>
      <c r="H55" s="144"/>
      <c r="I55" s="318" t="s">
        <v>502</v>
      </c>
      <c r="J55" s="146" t="s">
        <v>266</v>
      </c>
      <c r="K55" s="147" t="s">
        <v>269</v>
      </c>
      <c r="L55" s="148" t="str">
        <f>IF(K55="","",INDEX(Niveles,MATCH(MID('MGDA reporte I-2026'!K55,1,180),Listas!$E$2:$E$271,0),1))</f>
        <v>INTERMEDIO</v>
      </c>
      <c r="M55" s="148">
        <f>IFERROR(INDEX(PARAMETROS!$E$15:$E$19,MATCH(L55,PARAMETROS!$A$15:$A$19,0),1), "")</f>
        <v>79</v>
      </c>
      <c r="N55" s="275">
        <f>IFERROR(AVERAGE(M55:M57),"")</f>
        <v>84</v>
      </c>
      <c r="O55" s="166" t="s">
        <v>374</v>
      </c>
    </row>
    <row r="56" spans="2:15" ht="58.5" customHeight="1" x14ac:dyDescent="0.25">
      <c r="B56" s="123"/>
      <c r="C56" s="305"/>
      <c r="D56" s="308"/>
      <c r="E56" s="191"/>
      <c r="F56" s="320"/>
      <c r="G56" s="114"/>
      <c r="H56" s="144"/>
      <c r="I56" s="320"/>
      <c r="J56" s="146" t="s">
        <v>272</v>
      </c>
      <c r="K56" s="147" t="s">
        <v>275</v>
      </c>
      <c r="L56" s="148" t="str">
        <f>IF(K56="","",INDEX(Niveles,MATCH(MID('MGDA reporte I-2026'!K56,1,180),Listas!$E$2:$E$271,0),1))</f>
        <v>INTERMEDIO</v>
      </c>
      <c r="M56" s="148">
        <f>IFERROR(INDEX(PARAMETROS!$E$15:$E$19,MATCH(L56,PARAMETROS!$A$15:$A$19,0),1), "")</f>
        <v>79</v>
      </c>
      <c r="N56" s="317"/>
      <c r="O56" s="166" t="s">
        <v>450</v>
      </c>
    </row>
    <row r="57" spans="2:15" ht="148.5" customHeight="1" x14ac:dyDescent="0.25">
      <c r="B57" s="123"/>
      <c r="C57" s="305"/>
      <c r="D57" s="308"/>
      <c r="E57" s="191"/>
      <c r="F57" s="319"/>
      <c r="G57" s="114"/>
      <c r="H57" s="144"/>
      <c r="I57" s="319"/>
      <c r="J57" s="146" t="s">
        <v>278</v>
      </c>
      <c r="K57" s="147" t="s">
        <v>282</v>
      </c>
      <c r="L57" s="148" t="str">
        <f>IF(K57="","",INDEX(Niveles,MATCH(MID('MGDA reporte I-2026'!K57,1,180),Listas!$E$2:$E$271,0),1))</f>
        <v>AVANZADO 1</v>
      </c>
      <c r="M57" s="148">
        <f>IFERROR(INDEX(PARAMETROS!$E$15:$E$19,MATCH(L57,PARAMETROS!$A$15:$A$19,0),1), "")</f>
        <v>94</v>
      </c>
      <c r="N57" s="276"/>
      <c r="O57" s="166" t="s">
        <v>374</v>
      </c>
    </row>
    <row r="58" spans="2:15" ht="54" x14ac:dyDescent="0.25">
      <c r="B58" s="123"/>
      <c r="C58" s="305"/>
      <c r="D58" s="308"/>
      <c r="E58" s="191"/>
      <c r="F58" s="318" t="s">
        <v>505</v>
      </c>
      <c r="G58" s="114"/>
      <c r="H58" s="144"/>
      <c r="I58" s="318" t="s">
        <v>506</v>
      </c>
      <c r="J58" s="146" t="s">
        <v>284</v>
      </c>
      <c r="K58" s="147" t="s">
        <v>288</v>
      </c>
      <c r="L58" s="148" t="str">
        <f>IF(K58="","",INDEX(Niveles,MATCH(MID('MGDA reporte I-2026'!K58,1,180),Listas!$E$2:$E$271,0),1))</f>
        <v>AVANZADO 1</v>
      </c>
      <c r="M58" s="148">
        <f>IFERROR(INDEX(PARAMETROS!$E$15:$E$19,MATCH(L58,PARAMETROS!$A$15:$A$19,0),1), "")</f>
        <v>94</v>
      </c>
      <c r="N58" s="275">
        <f>IFERROR(AVERAGE(M58:M60),"")</f>
        <v>89</v>
      </c>
      <c r="O58" s="166" t="s">
        <v>374</v>
      </c>
    </row>
    <row r="59" spans="2:15" ht="36" x14ac:dyDescent="0.25">
      <c r="B59" s="123"/>
      <c r="C59" s="305"/>
      <c r="D59" s="308"/>
      <c r="E59" s="191"/>
      <c r="F59" s="320"/>
      <c r="G59" s="114"/>
      <c r="H59" s="144"/>
      <c r="I59" s="320"/>
      <c r="J59" s="146" t="s">
        <v>290</v>
      </c>
      <c r="K59" s="147" t="s">
        <v>293</v>
      </c>
      <c r="L59" s="148" t="str">
        <f>IF(K59="","",INDEX(Niveles,MATCH(MID('MGDA reporte I-2026'!K59,1,180),Listas!$E$2:$E$271,0),1))</f>
        <v>INTERMEDIO</v>
      </c>
      <c r="M59" s="148">
        <f>IFERROR(INDEX(PARAMETROS!$E$15:$E$19,MATCH(L59,PARAMETROS!$A$15:$A$19,0),1), "")</f>
        <v>79</v>
      </c>
      <c r="N59" s="317"/>
      <c r="O59" s="166" t="s">
        <v>374</v>
      </c>
    </row>
    <row r="60" spans="2:15" ht="109.5" customHeight="1" x14ac:dyDescent="0.25">
      <c r="B60" s="123"/>
      <c r="C60" s="305"/>
      <c r="D60" s="308"/>
      <c r="E60" s="191"/>
      <c r="F60" s="320"/>
      <c r="G60" s="114"/>
      <c r="H60" s="144"/>
      <c r="I60" s="319"/>
      <c r="J60" s="146" t="s">
        <v>296</v>
      </c>
      <c r="K60" s="147" t="s">
        <v>300</v>
      </c>
      <c r="L60" s="148" t="str">
        <f>IF(K60="","",INDEX(Niveles,MATCH(MID('MGDA reporte I-2026'!K60,1,180),Listas!$E$2:$E$271,0),1))</f>
        <v>AVANZADO 1</v>
      </c>
      <c r="M60" s="148">
        <f>IFERROR(INDEX(PARAMETROS!$E$15:$E$19,MATCH(L60,PARAMETROS!$A$15:$A$19,0),1), "")</f>
        <v>94</v>
      </c>
      <c r="N60" s="276"/>
      <c r="O60" s="166" t="s">
        <v>418</v>
      </c>
    </row>
    <row r="61" spans="2:15" ht="51" customHeight="1" x14ac:dyDescent="0.25">
      <c r="B61" s="123"/>
      <c r="C61" s="305"/>
      <c r="D61" s="308"/>
      <c r="E61" s="191"/>
      <c r="F61" s="320"/>
      <c r="G61" s="114"/>
      <c r="H61" s="144"/>
      <c r="I61" s="318" t="s">
        <v>302</v>
      </c>
      <c r="J61" s="146" t="s">
        <v>513</v>
      </c>
      <c r="K61" s="147" t="s">
        <v>305</v>
      </c>
      <c r="L61" s="148" t="str">
        <f>IF(K61="","",INDEX(Niveles,MATCH(MID('MGDA reporte I-2026'!K61,1,180),Listas!$E$2:$E$271,0),1))</f>
        <v>INTERMEDIO</v>
      </c>
      <c r="M61" s="148">
        <f>IFERROR(INDEX(PARAMETROS!$E$15:$E$19,MATCH(L61,PARAMETROS!$A$15:$A$19,0),1), "")</f>
        <v>79</v>
      </c>
      <c r="N61" s="275">
        <f>IFERROR(AVERAGE(M61:M64),"")</f>
        <v>86.5</v>
      </c>
      <c r="O61" s="166" t="s">
        <v>374</v>
      </c>
    </row>
    <row r="62" spans="2:15" ht="63.75" customHeight="1" x14ac:dyDescent="0.25">
      <c r="B62" s="123"/>
      <c r="C62" s="305"/>
      <c r="D62" s="308"/>
      <c r="E62" s="191"/>
      <c r="F62" s="320"/>
      <c r="G62" s="114"/>
      <c r="H62" s="144"/>
      <c r="I62" s="320"/>
      <c r="J62" s="146" t="s">
        <v>308</v>
      </c>
      <c r="K62" s="147" t="s">
        <v>312</v>
      </c>
      <c r="L62" s="148" t="str">
        <f>IF(K62="","",INDEX(Niveles,MATCH(MID('MGDA reporte I-2026'!K62,1,180),Listas!$E$2:$E$271,0),1))</f>
        <v>AVANZADO 1</v>
      </c>
      <c r="M62" s="148">
        <f>IFERROR(INDEX(PARAMETROS!$E$15:$E$19,MATCH(L62,PARAMETROS!$A$15:$A$19,0),1), "")</f>
        <v>94</v>
      </c>
      <c r="N62" s="317"/>
      <c r="O62" s="166" t="s">
        <v>374</v>
      </c>
    </row>
    <row r="63" spans="2:15" ht="73.5" customHeight="1" x14ac:dyDescent="0.25">
      <c r="B63" s="123"/>
      <c r="C63" s="305"/>
      <c r="D63" s="308"/>
      <c r="E63" s="191"/>
      <c r="F63" s="320"/>
      <c r="G63" s="114"/>
      <c r="H63" s="144"/>
      <c r="I63" s="320"/>
      <c r="J63" s="146" t="s">
        <v>314</v>
      </c>
      <c r="K63" s="147" t="s">
        <v>317</v>
      </c>
      <c r="L63" s="148" t="str">
        <f>IF(K63="","",INDEX(Niveles,MATCH(MID('MGDA reporte I-2026'!K63,1,180),Listas!$E$2:$E$271,0),1))</f>
        <v>INTERMEDIO</v>
      </c>
      <c r="M63" s="148">
        <f>IFERROR(INDEX(PARAMETROS!$E$15:$E$19,MATCH(L63,PARAMETROS!$A$15:$A$19,0),1), "")</f>
        <v>79</v>
      </c>
      <c r="N63" s="317"/>
      <c r="O63" s="166" t="s">
        <v>374</v>
      </c>
    </row>
    <row r="64" spans="2:15" ht="56.25" customHeight="1" x14ac:dyDescent="0.25">
      <c r="B64" s="123"/>
      <c r="C64" s="305"/>
      <c r="D64" s="308"/>
      <c r="E64" s="191"/>
      <c r="F64" s="320"/>
      <c r="G64" s="114"/>
      <c r="H64" s="144"/>
      <c r="I64" s="319"/>
      <c r="J64" s="146" t="s">
        <v>320</v>
      </c>
      <c r="K64" s="147" t="s">
        <v>324</v>
      </c>
      <c r="L64" s="148" t="str">
        <f>IF(K64="","",INDEX(Niveles,MATCH(MID('MGDA reporte I-2026'!K64,1,180),Listas!$E$2:$E$271,0),1))</f>
        <v>AVANZADO 1</v>
      </c>
      <c r="M64" s="148">
        <f>IFERROR(INDEX(PARAMETROS!$E$15:$E$19,MATCH(L64,PARAMETROS!$A$15:$A$19,0),1), "")</f>
        <v>94</v>
      </c>
      <c r="N64" s="276"/>
      <c r="O64" s="166" t="s">
        <v>418</v>
      </c>
    </row>
    <row r="65" spans="2:15" ht="33.75" customHeight="1" x14ac:dyDescent="0.25">
      <c r="B65" s="123"/>
      <c r="C65" s="306"/>
      <c r="D65" s="309"/>
      <c r="E65" s="191"/>
      <c r="F65" s="319"/>
      <c r="G65" s="114"/>
      <c r="H65" s="144"/>
      <c r="I65" s="196" t="s">
        <v>520</v>
      </c>
      <c r="J65" s="146" t="s">
        <v>326</v>
      </c>
      <c r="K65" s="147" t="s">
        <v>329</v>
      </c>
      <c r="L65" s="148" t="str">
        <f>IF(K65="","",INDEX(Niveles,MATCH(MID('MGDA reporte I-2026'!K65,1,180),Listas!$E$2:$E$271,0),1))</f>
        <v>INTERMEDIO</v>
      </c>
      <c r="M65" s="148">
        <f>IFERROR(INDEX(PARAMETROS!$E$15:$E$19,MATCH(L65,PARAMETROS!$A$15:$A$19,0),1), "")</f>
        <v>79</v>
      </c>
      <c r="N65" s="173">
        <f>IFERROR(AVERAGE(M65),"")</f>
        <v>79</v>
      </c>
      <c r="O65" s="166" t="s">
        <v>374</v>
      </c>
    </row>
    <row r="66" spans="2:15" ht="25.5" customHeight="1" thickBot="1" x14ac:dyDescent="0.3">
      <c r="B66" s="197"/>
      <c r="C66" s="198"/>
      <c r="D66" s="198"/>
      <c r="E66" s="198"/>
      <c r="F66" s="198"/>
      <c r="G66" s="198"/>
      <c r="H66" s="198"/>
      <c r="I66" s="198"/>
      <c r="J66" s="198"/>
      <c r="K66" s="198"/>
      <c r="L66" s="198"/>
      <c r="M66" s="198"/>
      <c r="N66" s="198"/>
      <c r="O66" s="198"/>
    </row>
    <row r="67" spans="2:15" ht="52.5" hidden="1" customHeight="1" x14ac:dyDescent="0.25"/>
    <row r="68" spans="2:15" ht="52.5" hidden="1" customHeight="1" x14ac:dyDescent="0.25">
      <c r="D68" s="201"/>
    </row>
    <row r="69" spans="2:15" ht="52.5" hidden="1" customHeight="1" x14ac:dyDescent="0.25"/>
    <row r="70" spans="2:15" ht="52.5" hidden="1" customHeight="1" x14ac:dyDescent="0.25"/>
    <row r="71" spans="2:15" ht="52.5" hidden="1" customHeight="1" x14ac:dyDescent="0.25"/>
    <row r="72" spans="2:15" ht="52.5" hidden="1" customHeight="1" x14ac:dyDescent="0.25"/>
    <row r="73" spans="2:15" ht="52.5" hidden="1" customHeight="1" x14ac:dyDescent="0.25"/>
    <row r="74" spans="2:15" ht="52.5" hidden="1" customHeight="1" x14ac:dyDescent="0.25"/>
    <row r="75" spans="2:15" ht="52.5" hidden="1" customHeight="1" x14ac:dyDescent="0.25"/>
    <row r="76" spans="2:15" ht="52.5" hidden="1" customHeight="1" x14ac:dyDescent="0.25"/>
    <row r="77" spans="2:15" ht="52.5" hidden="1" customHeight="1" x14ac:dyDescent="0.25"/>
    <row r="78" spans="2:15" ht="52.5" hidden="1" customHeight="1" x14ac:dyDescent="0.25"/>
    <row r="79" spans="2:15" ht="52.5" hidden="1" customHeight="1" x14ac:dyDescent="0.25"/>
    <row r="80" spans="2:15" ht="52.5" hidden="1" customHeight="1" x14ac:dyDescent="0.25"/>
  </sheetData>
  <sheetProtection selectLockedCells="1"/>
  <protectedRanges>
    <protectedRange sqref="L12:N65 O12:O40 O42:O65" name="Simulado"/>
    <protectedRange sqref="G12:G65" name="Actual_3"/>
    <protectedRange sqref="O41" name="Simulado_2"/>
  </protectedRanges>
  <autoFilter ref="A11:O11"/>
  <mergeCells count="44">
    <mergeCell ref="F58:F65"/>
    <mergeCell ref="I58:I60"/>
    <mergeCell ref="N58:N60"/>
    <mergeCell ref="I61:I64"/>
    <mergeCell ref="N61:N64"/>
    <mergeCell ref="N53:N54"/>
    <mergeCell ref="I55:I57"/>
    <mergeCell ref="N55:N57"/>
    <mergeCell ref="F43:F57"/>
    <mergeCell ref="I43:I45"/>
    <mergeCell ref="N43:N45"/>
    <mergeCell ref="I46:I52"/>
    <mergeCell ref="N46:N52"/>
    <mergeCell ref="I53:I54"/>
    <mergeCell ref="I26:I27"/>
    <mergeCell ref="N26:N27"/>
    <mergeCell ref="F29:F42"/>
    <mergeCell ref="I29:I33"/>
    <mergeCell ref="N29:N33"/>
    <mergeCell ref="I34:I35"/>
    <mergeCell ref="N34:N35"/>
    <mergeCell ref="I40:I41"/>
    <mergeCell ref="N12:N18"/>
    <mergeCell ref="I19:I20"/>
    <mergeCell ref="N19:N20"/>
    <mergeCell ref="C7:I9"/>
    <mergeCell ref="J7:K9"/>
    <mergeCell ref="L7:M9"/>
    <mergeCell ref="N7:O9"/>
    <mergeCell ref="C12:C65"/>
    <mergeCell ref="D12:D65"/>
    <mergeCell ref="E12:E47"/>
    <mergeCell ref="F12:F23"/>
    <mergeCell ref="G12:G47"/>
    <mergeCell ref="I12:I18"/>
    <mergeCell ref="N21:N23"/>
    <mergeCell ref="I22:I23"/>
    <mergeCell ref="F24:F28"/>
    <mergeCell ref="C2:O2"/>
    <mergeCell ref="C3:O3"/>
    <mergeCell ref="C6:I6"/>
    <mergeCell ref="J6:K6"/>
    <mergeCell ref="L6:M6"/>
    <mergeCell ref="N6:O6"/>
  </mergeCells>
  <conditionalFormatting sqref="D12">
    <cfRule type="cellIs" dxfId="899" priority="306" operator="between">
      <formula>80.5</formula>
      <formula>100</formula>
    </cfRule>
    <cfRule type="cellIs" dxfId="898" priority="307" operator="between">
      <formula>60.4</formula>
      <formula>80.5</formula>
    </cfRule>
    <cfRule type="cellIs" dxfId="897" priority="308" operator="between">
      <formula>40.4</formula>
      <formula>60.5</formula>
    </cfRule>
    <cfRule type="cellIs" dxfId="896" priority="309" operator="between">
      <formula>20.5</formula>
      <formula>40.4</formula>
    </cfRule>
    <cfRule type="cellIs" dxfId="895" priority="310" operator="between">
      <formula>0.1</formula>
      <formula>20.4</formula>
    </cfRule>
  </conditionalFormatting>
  <conditionalFormatting sqref="L7:M9">
    <cfRule type="cellIs" dxfId="894" priority="31" operator="equal">
      <formula>"Avanzado 2"</formula>
    </cfRule>
    <cfRule type="cellIs" dxfId="893" priority="32" operator="equal">
      <formula>"Avanzado 1"</formula>
    </cfRule>
    <cfRule type="cellIs" dxfId="892" priority="33" operator="equal">
      <formula>"Intermedio"</formula>
    </cfRule>
    <cfRule type="cellIs" dxfId="891" priority="34" operator="equal">
      <formula>"Básico"</formula>
    </cfRule>
    <cfRule type="cellIs" dxfId="890" priority="35" operator="equal">
      <formula>"Inicial"</formula>
    </cfRule>
  </conditionalFormatting>
  <conditionalFormatting sqref="L12:M65 N12 N19 N21 N24:N26 N28:N29 N34 N46 N53 N55 N58 N61 N65 N36:N43">
    <cfRule type="cellIs" dxfId="889" priority="316" operator="equal">
      <formula>"AVANZADO 2"</formula>
    </cfRule>
    <cfRule type="cellIs" dxfId="888" priority="317" operator="equal">
      <formula>"AVANZADO 1"</formula>
    </cfRule>
    <cfRule type="cellIs" dxfId="887" priority="318" operator="equal">
      <formula>"INTERMEDIO"</formula>
    </cfRule>
    <cfRule type="cellIs" dxfId="886" priority="319" operator="equal">
      <formula>"BÁSICO"</formula>
    </cfRule>
    <cfRule type="cellIs" dxfId="885" priority="320" operator="equal">
      <formula>"INICIAL"</formula>
    </cfRule>
  </conditionalFormatting>
  <conditionalFormatting sqref="N7">
    <cfRule type="cellIs" dxfId="884" priority="311" operator="between">
      <formula>80.5</formula>
      <formula>100</formula>
    </cfRule>
    <cfRule type="cellIs" dxfId="883" priority="312" operator="between">
      <formula>60.5</formula>
      <formula>80.4</formula>
    </cfRule>
    <cfRule type="cellIs" dxfId="882" priority="313" operator="between">
      <formula>40.5</formula>
      <formula>60.4</formula>
    </cfRule>
    <cfRule type="cellIs" dxfId="881" priority="314" operator="between">
      <formula>20.5</formula>
      <formula>40.4</formula>
    </cfRule>
    <cfRule type="cellIs" dxfId="880" priority="315" operator="between">
      <formula>0.1</formula>
      <formula>20.4</formula>
    </cfRule>
  </conditionalFormatting>
  <dataValidations count="58">
    <dataValidation type="whole" operator="equal" allowBlank="1" showInputMessage="1" showErrorMessage="1" errorTitle="ATENCIÓN!" error="No se pueden modificar datos aquí" sqref="C6">
      <formula1>578457854578547000</formula1>
    </dataValidation>
    <dataValidation type="list" allowBlank="1" showInputMessage="1" showErrorMessage="1" sqref="K12">
      <formula1>Pregunta1</formula1>
    </dataValidation>
    <dataValidation type="list" allowBlank="1" showInputMessage="1" showErrorMessage="1" sqref="K13">
      <formula1>Pregunta2</formula1>
    </dataValidation>
    <dataValidation type="list" allowBlank="1" showInputMessage="1" showErrorMessage="1" sqref="K14">
      <formula1>Pregunta3</formula1>
    </dataValidation>
    <dataValidation type="whole" allowBlank="1" showInputMessage="1" showErrorMessage="1" error="ERROR. NO DEBE DILIGENCIAR ESTA CELDA" sqref="D12:D65">
      <formula1>10000000</formula1>
      <formula2>100000000000000</formula2>
    </dataValidation>
    <dataValidation type="whole" allowBlank="1" showInputMessage="1" showErrorMessage="1" error="ERROR. ESTA CELDA NO DEBE SER DILIGENCIADA_x000a__x000a_" sqref="G12:G65">
      <formula1>900000</formula1>
      <formula2>100000000</formula2>
    </dataValidation>
    <dataValidation type="list" allowBlank="1" showInputMessage="1" showErrorMessage="1" sqref="K15">
      <formula1>Pregunta4</formula1>
    </dataValidation>
    <dataValidation type="list" allowBlank="1" showInputMessage="1" showErrorMessage="1" sqref="K16">
      <formula1>Pregunta5</formula1>
    </dataValidation>
    <dataValidation type="list" allowBlank="1" showInputMessage="1" showErrorMessage="1" sqref="K17">
      <formula1>Pregunta6</formula1>
    </dataValidation>
    <dataValidation type="list" allowBlank="1" showInputMessage="1" showErrorMessage="1" sqref="K18">
      <formula1>Pregunta7</formula1>
    </dataValidation>
    <dataValidation type="list" allowBlank="1" showInputMessage="1" showErrorMessage="1" sqref="K19">
      <formula1>Pregunta8</formula1>
    </dataValidation>
    <dataValidation type="list" allowBlank="1" showInputMessage="1" showErrorMessage="1" sqref="K20">
      <formula1>Pregunta9</formula1>
    </dataValidation>
    <dataValidation type="list" allowBlank="1" showInputMessage="1" showErrorMessage="1" sqref="K21">
      <formula1>Pregunta10</formula1>
    </dataValidation>
    <dataValidation type="list" allowBlank="1" showInputMessage="1" showErrorMessage="1" sqref="K22">
      <formula1>Pregunta11</formula1>
    </dataValidation>
    <dataValidation type="list" allowBlank="1" showInputMessage="1" showErrorMessage="1" sqref="K23">
      <formula1>Pregunta12</formula1>
    </dataValidation>
    <dataValidation type="list" allowBlank="1" showInputMessage="1" showErrorMessage="1" sqref="K24">
      <formula1>Pregunta13</formula1>
    </dataValidation>
    <dataValidation type="list" allowBlank="1" showInputMessage="1" showErrorMessage="1" sqref="K25">
      <formula1>Pregunta14</formula1>
    </dataValidation>
    <dataValidation type="list" allowBlank="1" showInputMessage="1" showErrorMessage="1" sqref="K26">
      <formula1>Pregunta15</formula1>
    </dataValidation>
    <dataValidation type="list" allowBlank="1" showInputMessage="1" showErrorMessage="1" sqref="K27">
      <formula1>Pregunta16</formula1>
    </dataValidation>
    <dataValidation type="list" allowBlank="1" showInputMessage="1" showErrorMessage="1" sqref="K28">
      <formula1>Pregunta17</formula1>
    </dataValidation>
    <dataValidation type="list" allowBlank="1" showInputMessage="1" showErrorMessage="1" sqref="K29">
      <formula1>Pregunta18</formula1>
    </dataValidation>
    <dataValidation type="list" allowBlank="1" showInputMessage="1" showErrorMessage="1" sqref="K30">
      <formula1>Pregunta19</formula1>
    </dataValidation>
    <dataValidation type="list" allowBlank="1" showInputMessage="1" showErrorMessage="1" sqref="K31">
      <formula1>Pregunta20</formula1>
    </dataValidation>
    <dataValidation type="list" allowBlank="1" showInputMessage="1" showErrorMessage="1" sqref="K32">
      <formula1>Pregunta21</formula1>
    </dataValidation>
    <dataValidation type="list" allowBlank="1" showInputMessage="1" showErrorMessage="1" sqref="K33">
      <formula1>Pregunta22</formula1>
    </dataValidation>
    <dataValidation type="list" allowBlank="1" showInputMessage="1" showErrorMessage="1" sqref="K34">
      <formula1>Pregunta23</formula1>
    </dataValidation>
    <dataValidation type="list" allowBlank="1" showInputMessage="1" showErrorMessage="1" sqref="K35">
      <formula1>Pregunta24</formula1>
    </dataValidation>
    <dataValidation type="list" allowBlank="1" showInputMessage="1" showErrorMessage="1" sqref="K36">
      <formula1>Pregunta25</formula1>
    </dataValidation>
    <dataValidation type="list" allowBlank="1" showInputMessage="1" showErrorMessage="1" sqref="K37">
      <formula1>Pregunta26</formula1>
    </dataValidation>
    <dataValidation type="list" allowBlank="1" showInputMessage="1" showErrorMessage="1" sqref="K38">
      <formula1>Pregunta27</formula1>
    </dataValidation>
    <dataValidation type="list" allowBlank="1" showInputMessage="1" showErrorMessage="1" sqref="K39">
      <formula1>Pregunta28</formula1>
    </dataValidation>
    <dataValidation type="list" allowBlank="1" showInputMessage="1" showErrorMessage="1" sqref="K40">
      <formula1>Pregunta29</formula1>
    </dataValidation>
    <dataValidation type="list" allowBlank="1" showInputMessage="1" showErrorMessage="1" sqref="K41">
      <formula1>Pregunta30</formula1>
    </dataValidation>
    <dataValidation type="list" allowBlank="1" showInputMessage="1" showErrorMessage="1" sqref="K42">
      <formula1>Pregunta31</formula1>
    </dataValidation>
    <dataValidation type="list" allowBlank="1" showInputMessage="1" showErrorMessage="1" sqref="K43">
      <formula1>Pregunta32</formula1>
    </dataValidation>
    <dataValidation type="list" allowBlank="1" showInputMessage="1" showErrorMessage="1" sqref="K44">
      <formula1>Pregunta33</formula1>
    </dataValidation>
    <dataValidation type="list" allowBlank="1" showInputMessage="1" showErrorMessage="1" sqref="K45">
      <formula1>Pregunta34</formula1>
    </dataValidation>
    <dataValidation type="list" allowBlank="1" showInputMessage="1" showErrorMessage="1" sqref="K46">
      <formula1>Pregunta35</formula1>
    </dataValidation>
    <dataValidation type="list" allowBlank="1" showInputMessage="1" showErrorMessage="1" sqref="K47">
      <formula1>Pregunta36</formula1>
    </dataValidation>
    <dataValidation type="list" allowBlank="1" showInputMessage="1" showErrorMessage="1" sqref="K48">
      <formula1>Pregunta37</formula1>
    </dataValidation>
    <dataValidation type="list" allowBlank="1" showInputMessage="1" showErrorMessage="1" sqref="K49">
      <formula1>Pregunta38</formula1>
    </dataValidation>
    <dataValidation type="list" allowBlank="1" showInputMessage="1" showErrorMessage="1" sqref="K50">
      <formula1>Pregunta39</formula1>
    </dataValidation>
    <dataValidation type="list" allowBlank="1" showInputMessage="1" showErrorMessage="1" sqref="K51">
      <formula1>Pregunta40</formula1>
    </dataValidation>
    <dataValidation type="list" allowBlank="1" showInputMessage="1" showErrorMessage="1" sqref="K52">
      <formula1>Pregunta41</formula1>
    </dataValidation>
    <dataValidation type="list" allowBlank="1" showInputMessage="1" showErrorMessage="1" sqref="K53">
      <formula1>Pregunta42</formula1>
    </dataValidation>
    <dataValidation type="list" allowBlank="1" showInputMessage="1" showErrorMessage="1" sqref="K54">
      <formula1>Pregunta43</formula1>
    </dataValidation>
    <dataValidation type="list" allowBlank="1" showInputMessage="1" showErrorMessage="1" sqref="K55">
      <formula1>Pregunta44</formula1>
    </dataValidation>
    <dataValidation type="list" allowBlank="1" showInputMessage="1" showErrorMessage="1" sqref="K56">
      <formula1>Pregunta45</formula1>
    </dataValidation>
    <dataValidation type="list" allowBlank="1" showInputMessage="1" showErrorMessage="1" sqref="K57">
      <formula1>Pregunta46</formula1>
    </dataValidation>
    <dataValidation type="list" allowBlank="1" showInputMessage="1" showErrorMessage="1" sqref="K58">
      <formula1>Pregunta47</formula1>
    </dataValidation>
    <dataValidation type="list" allowBlank="1" showInputMessage="1" showErrorMessage="1" sqref="K59">
      <formula1>Pregunta48</formula1>
    </dataValidation>
    <dataValidation type="list" allowBlank="1" showInputMessage="1" showErrorMessage="1" sqref="K60">
      <formula1>Pregunta49</formula1>
    </dataValidation>
    <dataValidation type="list" allowBlank="1" showInputMessage="1" showErrorMessage="1" sqref="K61">
      <formula1>Pregunta50</formula1>
    </dataValidation>
    <dataValidation type="list" allowBlank="1" showInputMessage="1" showErrorMessage="1" sqref="K62">
      <formula1>Pregunta51</formula1>
    </dataValidation>
    <dataValidation type="list" allowBlank="1" showInputMessage="1" showErrorMessage="1" sqref="K63">
      <formula1>Pregunta52</formula1>
    </dataValidation>
    <dataValidation type="list" allowBlank="1" showInputMessage="1" showErrorMessage="1" sqref="K64">
      <formula1>Pregunta53</formula1>
    </dataValidation>
    <dataValidation type="list" allowBlank="1" showInputMessage="1" showErrorMessage="1" sqref="K65">
      <formula1>Pregunta54</formula1>
    </dataValidation>
    <dataValidation allowBlank="1" showInputMessage="1" showErrorMessage="1" error="ERROR. NO DEBE DILIGENCIAR ESTA CELDA" sqref="L7 N7"/>
  </dataValidations>
  <printOptions horizontalCentered="1"/>
  <pageMargins left="0.7" right="0.7" top="0.75" bottom="0.75" header="0.3" footer="0.3"/>
  <pageSetup scale="55" fitToWidth="0" fitToHeight="0"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cellIs" priority="301" operator="equal" id="{8E8B74D2-9450-4CA7-A14A-4EB1CD57481B}">
            <xm:f>Listas!$B$6</xm:f>
            <x14:dxf>
              <fill>
                <patternFill>
                  <bgColor theme="9" tint="0.39994506668294322"/>
                </patternFill>
              </fill>
            </x14:dxf>
          </x14:cfRule>
          <x14:cfRule type="cellIs" priority="302" operator="equal" id="{3B38DBDB-1F37-46A1-B5B9-66981B057912}">
            <xm:f>Listas!$B$5</xm:f>
            <x14:dxf>
              <font>
                <color theme="0"/>
              </font>
              <fill>
                <patternFill>
                  <bgColor theme="9" tint="-0.24994659260841701"/>
                </patternFill>
              </fill>
            </x14:dxf>
          </x14:cfRule>
          <x14:cfRule type="cellIs" priority="303" operator="equal" id="{4F95F6DE-C6EF-42C6-8C7A-58C98FA868C9}">
            <xm:f>Listas!$B$4</xm:f>
            <x14:dxf>
              <fill>
                <patternFill>
                  <bgColor theme="7" tint="0.39994506668294322"/>
                </patternFill>
              </fill>
            </x14:dxf>
          </x14:cfRule>
          <x14:cfRule type="cellIs" priority="304" operator="equal" id="{36CF1486-8587-4C60-B16E-B58F74866005}">
            <xm:f>Listas!$B$3</xm:f>
            <x14:dxf>
              <fill>
                <patternFill>
                  <bgColor theme="5" tint="-0.24994659260841701"/>
                </patternFill>
              </fill>
            </x14:dxf>
          </x14:cfRule>
          <x14:cfRule type="cellIs" priority="305" operator="equal" id="{26CED906-49CE-48C3-A705-055980D8AB82}">
            <xm:f>Listas!$B$2</xm:f>
            <x14:dxf>
              <font>
                <color theme="0"/>
              </font>
              <fill>
                <patternFill>
                  <bgColor rgb="FFC00000"/>
                </patternFill>
              </fill>
            </x14:dxf>
          </x14:cfRule>
          <xm:sqref>K12</xm:sqref>
        </x14:conditionalFormatting>
        <x14:conditionalFormatting xmlns:xm="http://schemas.microsoft.com/office/excel/2006/main">
          <x14:cfRule type="cellIs" priority="296" operator="equal" id="{F1F82A83-874A-4C9E-A8AE-E607A596DD81}">
            <xm:f>Listas!$B$11</xm:f>
            <x14:dxf>
              <fill>
                <patternFill>
                  <bgColor theme="9" tint="0.39994506668294322"/>
                </patternFill>
              </fill>
            </x14:dxf>
          </x14:cfRule>
          <x14:cfRule type="cellIs" priority="297" operator="equal" id="{1D9328A5-9B4B-4368-9F3A-C3DCE0450043}">
            <xm:f>Listas!$B$10</xm:f>
            <x14:dxf>
              <font>
                <color theme="0"/>
              </font>
              <fill>
                <patternFill>
                  <bgColor theme="9" tint="-0.24994659260841701"/>
                </patternFill>
              </fill>
            </x14:dxf>
          </x14:cfRule>
          <x14:cfRule type="cellIs" priority="298" operator="equal" id="{9D29184D-1E05-4B9A-BDDC-6513EA8CAEBF}">
            <xm:f>Listas!$B$9</xm:f>
            <x14:dxf>
              <fill>
                <patternFill>
                  <bgColor theme="7" tint="0.39994506668294322"/>
                </patternFill>
              </fill>
            </x14:dxf>
          </x14:cfRule>
          <x14:cfRule type="cellIs" priority="299" operator="equal" id="{505AA461-6F47-40D9-BD6C-8487B264C7A5}">
            <xm:f>Listas!$B$8</xm:f>
            <x14:dxf>
              <fill>
                <patternFill>
                  <bgColor theme="5" tint="-0.24994659260841701"/>
                </patternFill>
              </fill>
            </x14:dxf>
          </x14:cfRule>
          <x14:cfRule type="cellIs" priority="300" operator="equal" id="{2655C377-6C15-40DF-B869-77AB90B2011F}">
            <xm:f>Listas!$B$7</xm:f>
            <x14:dxf>
              <font>
                <color theme="0"/>
              </font>
              <fill>
                <patternFill>
                  <bgColor rgb="FFC00000"/>
                </patternFill>
              </fill>
            </x14:dxf>
          </x14:cfRule>
          <xm:sqref>K13</xm:sqref>
        </x14:conditionalFormatting>
        <x14:conditionalFormatting xmlns:xm="http://schemas.microsoft.com/office/excel/2006/main">
          <x14:cfRule type="cellIs" priority="291" operator="equal" id="{D520D185-5A1E-4B27-83A9-DE9179685A0F}">
            <xm:f>Listas!$B$16</xm:f>
            <x14:dxf>
              <fill>
                <patternFill>
                  <bgColor theme="9" tint="0.39994506668294322"/>
                </patternFill>
              </fill>
            </x14:dxf>
          </x14:cfRule>
          <x14:cfRule type="cellIs" priority="292" operator="equal" id="{A3786698-9F73-4DCA-8CC4-7E2204CA77C1}">
            <xm:f>Listas!$B$15</xm:f>
            <x14:dxf>
              <font>
                <color theme="0"/>
              </font>
              <fill>
                <patternFill>
                  <bgColor theme="9" tint="-0.24994659260841701"/>
                </patternFill>
              </fill>
            </x14:dxf>
          </x14:cfRule>
          <x14:cfRule type="cellIs" priority="293" operator="equal" id="{DDD351C7-1FCD-4B64-9D90-79EDE1F365EE}">
            <xm:f>Listas!$B$14</xm:f>
            <x14:dxf>
              <fill>
                <patternFill>
                  <bgColor theme="7" tint="0.39994506668294322"/>
                </patternFill>
              </fill>
            </x14:dxf>
          </x14:cfRule>
          <x14:cfRule type="cellIs" priority="294" operator="equal" id="{2E45E7CD-ABD5-4ECF-85EA-6CE3321C54F5}">
            <xm:f>Listas!$B$13</xm:f>
            <x14:dxf>
              <fill>
                <patternFill>
                  <bgColor theme="5" tint="-0.24994659260841701"/>
                </patternFill>
              </fill>
            </x14:dxf>
          </x14:cfRule>
          <x14:cfRule type="cellIs" priority="295" operator="equal" id="{9B0CC018-FD0C-4BE8-A8CE-BF67B63D65BD}">
            <xm:f>Listas!$B$12</xm:f>
            <x14:dxf>
              <font>
                <color theme="0"/>
              </font>
              <fill>
                <patternFill>
                  <bgColor rgb="FFC00000"/>
                </patternFill>
              </fill>
            </x14:dxf>
          </x14:cfRule>
          <xm:sqref>K14</xm:sqref>
        </x14:conditionalFormatting>
        <x14:conditionalFormatting xmlns:xm="http://schemas.microsoft.com/office/excel/2006/main">
          <x14:cfRule type="cellIs" priority="286" operator="equal" id="{5DD03DE8-D978-4A34-84AB-62D461D1A568}">
            <xm:f>Listas!$B$21</xm:f>
            <x14:dxf>
              <fill>
                <patternFill>
                  <bgColor theme="9" tint="0.39994506668294322"/>
                </patternFill>
              </fill>
            </x14:dxf>
          </x14:cfRule>
          <x14:cfRule type="cellIs" priority="287" operator="equal" id="{F4E0EABB-7F33-4516-AF4F-C699942CBF6A}">
            <xm:f>Listas!$B$20</xm:f>
            <x14:dxf>
              <font>
                <color theme="0"/>
              </font>
              <fill>
                <patternFill>
                  <bgColor theme="9" tint="-0.24994659260841701"/>
                </patternFill>
              </fill>
            </x14:dxf>
          </x14:cfRule>
          <x14:cfRule type="cellIs" priority="288" operator="equal" id="{E0A8AE36-8070-4B00-8DC6-59EBAF515317}">
            <xm:f>Listas!$B$19</xm:f>
            <x14:dxf>
              <fill>
                <patternFill>
                  <bgColor theme="7" tint="0.39994506668294322"/>
                </patternFill>
              </fill>
            </x14:dxf>
          </x14:cfRule>
          <x14:cfRule type="cellIs" priority="289" operator="equal" id="{AAC87A16-63BB-4BE6-91A6-B757C5070FBA}">
            <xm:f>Listas!$B$18</xm:f>
            <x14:dxf>
              <fill>
                <patternFill>
                  <bgColor theme="5" tint="-0.24994659260841701"/>
                </patternFill>
              </fill>
            </x14:dxf>
          </x14:cfRule>
          <x14:cfRule type="cellIs" priority="290" operator="equal" id="{BADB6256-84E1-46F5-9299-E51332E6C4E4}">
            <xm:f>Listas!$B$17</xm:f>
            <x14:dxf>
              <font>
                <color theme="0"/>
              </font>
              <fill>
                <patternFill>
                  <bgColor rgb="FFC00000"/>
                </patternFill>
              </fill>
            </x14:dxf>
          </x14:cfRule>
          <xm:sqref>K15</xm:sqref>
        </x14:conditionalFormatting>
        <x14:conditionalFormatting xmlns:xm="http://schemas.microsoft.com/office/excel/2006/main">
          <x14:cfRule type="cellIs" priority="281" operator="equal" id="{FFC4E881-F512-4FDB-88B5-8D0FA731560A}">
            <xm:f>Listas!$B$26</xm:f>
            <x14:dxf>
              <fill>
                <patternFill>
                  <bgColor theme="9" tint="0.39994506668294322"/>
                </patternFill>
              </fill>
            </x14:dxf>
          </x14:cfRule>
          <x14:cfRule type="cellIs" priority="282" operator="equal" id="{DC90B59A-EDC2-49AF-91E0-BF9A7665D5D4}">
            <xm:f>Listas!$B$25</xm:f>
            <x14:dxf>
              <font>
                <color theme="0"/>
              </font>
              <fill>
                <patternFill>
                  <bgColor theme="9" tint="-0.24994659260841701"/>
                </patternFill>
              </fill>
            </x14:dxf>
          </x14:cfRule>
          <x14:cfRule type="cellIs" priority="283" operator="equal" id="{973A46CC-8678-426B-8F2B-79BE5F7871CE}">
            <xm:f>Listas!$B$24</xm:f>
            <x14:dxf>
              <fill>
                <patternFill>
                  <bgColor theme="7" tint="0.39994506668294322"/>
                </patternFill>
              </fill>
            </x14:dxf>
          </x14:cfRule>
          <x14:cfRule type="cellIs" priority="284" operator="equal" id="{76852837-01DF-4157-803E-BEBAC86AE95F}">
            <xm:f>Listas!$B$23</xm:f>
            <x14:dxf>
              <fill>
                <patternFill>
                  <bgColor theme="5" tint="-0.24994659260841701"/>
                </patternFill>
              </fill>
            </x14:dxf>
          </x14:cfRule>
          <x14:cfRule type="cellIs" priority="285" operator="equal" id="{35E99D98-C335-4C00-A429-875BCF2AAA19}">
            <xm:f>Listas!$B$22</xm:f>
            <x14:dxf>
              <font>
                <color theme="0"/>
              </font>
              <fill>
                <patternFill>
                  <bgColor rgb="FFC00000"/>
                </patternFill>
              </fill>
            </x14:dxf>
          </x14:cfRule>
          <xm:sqref>K16</xm:sqref>
        </x14:conditionalFormatting>
        <x14:conditionalFormatting xmlns:xm="http://schemas.microsoft.com/office/excel/2006/main">
          <x14:cfRule type="cellIs" priority="276" operator="equal" id="{C782FCBA-DBF6-47C8-8FB5-D319BAC5887D}">
            <xm:f>Listas!$B$31</xm:f>
            <x14:dxf>
              <fill>
                <patternFill>
                  <bgColor theme="9" tint="0.39994506668294322"/>
                </patternFill>
              </fill>
            </x14:dxf>
          </x14:cfRule>
          <x14:cfRule type="cellIs" priority="277" operator="equal" id="{663A29E3-9184-4388-983B-6E07FE372C18}">
            <xm:f>Listas!$B$30</xm:f>
            <x14:dxf>
              <font>
                <color theme="0"/>
              </font>
              <fill>
                <patternFill>
                  <bgColor theme="9" tint="-0.24994659260841701"/>
                </patternFill>
              </fill>
            </x14:dxf>
          </x14:cfRule>
          <x14:cfRule type="cellIs" priority="278" operator="equal" id="{78553EF5-6EDA-4E7B-8702-DBB79838AC4B}">
            <xm:f>Listas!$B$29</xm:f>
            <x14:dxf>
              <fill>
                <patternFill>
                  <bgColor theme="7" tint="0.39994506668294322"/>
                </patternFill>
              </fill>
            </x14:dxf>
          </x14:cfRule>
          <x14:cfRule type="cellIs" priority="279" operator="equal" id="{A2A5B52B-C431-4412-B1ED-52B096FCD852}">
            <xm:f>Listas!$B$28</xm:f>
            <x14:dxf>
              <fill>
                <patternFill>
                  <bgColor theme="5" tint="-0.24994659260841701"/>
                </patternFill>
              </fill>
            </x14:dxf>
          </x14:cfRule>
          <x14:cfRule type="cellIs" priority="280" operator="equal" id="{6200A90D-4BB3-4729-8FDC-D3E45773FD1B}">
            <xm:f>Listas!$B$27</xm:f>
            <x14:dxf>
              <font>
                <color theme="0"/>
              </font>
              <fill>
                <patternFill>
                  <bgColor rgb="FFC00000"/>
                </patternFill>
              </fill>
            </x14:dxf>
          </x14:cfRule>
          <xm:sqref>K17</xm:sqref>
        </x14:conditionalFormatting>
        <x14:conditionalFormatting xmlns:xm="http://schemas.microsoft.com/office/excel/2006/main">
          <x14:cfRule type="cellIs" priority="271" operator="equal" id="{9804A2E3-A53D-404A-95E9-0F2849A9E3CD}">
            <xm:f>Listas!$B$36</xm:f>
            <x14:dxf>
              <fill>
                <patternFill>
                  <bgColor theme="9" tint="0.39994506668294322"/>
                </patternFill>
              </fill>
            </x14:dxf>
          </x14:cfRule>
          <x14:cfRule type="cellIs" priority="272" operator="equal" id="{5333C837-5A47-4B95-BAD6-E5CBFEEB3834}">
            <xm:f>Listas!$B$35</xm:f>
            <x14:dxf>
              <font>
                <color theme="0"/>
              </font>
              <fill>
                <patternFill>
                  <bgColor theme="9" tint="-0.24994659260841701"/>
                </patternFill>
              </fill>
            </x14:dxf>
          </x14:cfRule>
          <x14:cfRule type="cellIs" priority="273" operator="equal" id="{0203D3E9-2986-4AB0-96B4-0A2B0EF7536F}">
            <xm:f>Listas!$B$34</xm:f>
            <x14:dxf>
              <fill>
                <patternFill>
                  <bgColor theme="7" tint="0.39994506668294322"/>
                </patternFill>
              </fill>
            </x14:dxf>
          </x14:cfRule>
          <x14:cfRule type="cellIs" priority="274" operator="equal" id="{5A451623-F678-47D8-BE68-23CC544ED76C}">
            <xm:f>Listas!$B$33</xm:f>
            <x14:dxf>
              <fill>
                <patternFill>
                  <bgColor theme="5" tint="-0.24994659260841701"/>
                </patternFill>
              </fill>
            </x14:dxf>
          </x14:cfRule>
          <x14:cfRule type="cellIs" priority="275" operator="equal" id="{F3D10559-D61B-4D8F-94E0-0049E57554BB}">
            <xm:f>Listas!$B$32</xm:f>
            <x14:dxf>
              <font>
                <color theme="0"/>
              </font>
              <fill>
                <patternFill>
                  <bgColor rgb="FFC00000"/>
                </patternFill>
              </fill>
            </x14:dxf>
          </x14:cfRule>
          <xm:sqref>K18</xm:sqref>
        </x14:conditionalFormatting>
        <x14:conditionalFormatting xmlns:xm="http://schemas.microsoft.com/office/excel/2006/main">
          <x14:cfRule type="cellIs" priority="266" operator="equal" id="{8FF610A8-2B7F-4F6C-8B85-8B0FBBBFA173}">
            <xm:f>Listas!$B$41</xm:f>
            <x14:dxf>
              <fill>
                <patternFill>
                  <bgColor theme="9" tint="0.39994506668294322"/>
                </patternFill>
              </fill>
            </x14:dxf>
          </x14:cfRule>
          <x14:cfRule type="cellIs" priority="267" operator="equal" id="{0A6680F6-0438-4172-9404-217421763535}">
            <xm:f>Listas!$B$40</xm:f>
            <x14:dxf>
              <font>
                <color theme="0"/>
              </font>
              <fill>
                <patternFill>
                  <bgColor theme="9" tint="-0.24994659260841701"/>
                </patternFill>
              </fill>
            </x14:dxf>
          </x14:cfRule>
          <x14:cfRule type="cellIs" priority="268" operator="equal" id="{7F7E6526-9AC1-4B4B-A78D-618C519A9FDD}">
            <xm:f>Listas!$B$39</xm:f>
            <x14:dxf>
              <fill>
                <patternFill>
                  <bgColor theme="7" tint="0.39994506668294322"/>
                </patternFill>
              </fill>
            </x14:dxf>
          </x14:cfRule>
          <x14:cfRule type="cellIs" priority="269" operator="equal" id="{FB9231BF-C31B-4EC2-B3C5-99A109BEC9A4}">
            <xm:f>Listas!$B$38</xm:f>
            <x14:dxf>
              <fill>
                <patternFill>
                  <bgColor theme="5" tint="-0.24994659260841701"/>
                </patternFill>
              </fill>
            </x14:dxf>
          </x14:cfRule>
          <x14:cfRule type="cellIs" priority="270" operator="equal" id="{1E4882D2-C5E3-42D9-BC91-DD989EE23FBD}">
            <xm:f>Listas!$B$37</xm:f>
            <x14:dxf>
              <font>
                <color theme="0"/>
              </font>
              <fill>
                <patternFill>
                  <bgColor rgb="FFC00000"/>
                </patternFill>
              </fill>
            </x14:dxf>
          </x14:cfRule>
          <xm:sqref>K19</xm:sqref>
        </x14:conditionalFormatting>
        <x14:conditionalFormatting xmlns:xm="http://schemas.microsoft.com/office/excel/2006/main">
          <x14:cfRule type="cellIs" priority="261" operator="equal" id="{8F992A09-D604-464C-96C3-DBE757E2EA38}">
            <xm:f>Listas!$B$46</xm:f>
            <x14:dxf>
              <fill>
                <patternFill>
                  <bgColor theme="9" tint="0.39994506668294322"/>
                </patternFill>
              </fill>
            </x14:dxf>
          </x14:cfRule>
          <x14:cfRule type="cellIs" priority="262" operator="equal" id="{C69CDEB7-86A4-454C-98A0-C714EB782C17}">
            <xm:f>Listas!$B$45</xm:f>
            <x14:dxf>
              <font>
                <color theme="0"/>
              </font>
              <fill>
                <patternFill>
                  <bgColor theme="9" tint="-0.24994659260841701"/>
                </patternFill>
              </fill>
            </x14:dxf>
          </x14:cfRule>
          <x14:cfRule type="cellIs" priority="263" operator="equal" id="{27FB7303-340B-47BA-BF75-E7C1167C8CF3}">
            <xm:f>Listas!$B$44</xm:f>
            <x14:dxf>
              <fill>
                <patternFill>
                  <bgColor theme="7" tint="0.39994506668294322"/>
                </patternFill>
              </fill>
            </x14:dxf>
          </x14:cfRule>
          <x14:cfRule type="cellIs" priority="264" operator="equal" id="{5A50FBEE-4BE2-44BE-84AF-E29D526E7B16}">
            <xm:f>Listas!$B$43</xm:f>
            <x14:dxf>
              <fill>
                <patternFill>
                  <bgColor theme="5" tint="-0.24994659260841701"/>
                </patternFill>
              </fill>
            </x14:dxf>
          </x14:cfRule>
          <x14:cfRule type="cellIs" priority="265" operator="equal" id="{83B3E72F-FEAC-4845-BF26-676A5EFFD689}">
            <xm:f>Listas!$B$42</xm:f>
            <x14:dxf>
              <font>
                <color theme="0"/>
              </font>
              <fill>
                <patternFill>
                  <bgColor rgb="FFC00000"/>
                </patternFill>
              </fill>
            </x14:dxf>
          </x14:cfRule>
          <xm:sqref>K20</xm:sqref>
        </x14:conditionalFormatting>
        <x14:conditionalFormatting xmlns:xm="http://schemas.microsoft.com/office/excel/2006/main">
          <x14:cfRule type="cellIs" priority="256" operator="equal" id="{8972CAB3-ED54-4B13-AA6D-A97A218C9518}">
            <xm:f>Listas!$B$51</xm:f>
            <x14:dxf>
              <fill>
                <patternFill>
                  <bgColor theme="9" tint="0.39994506668294322"/>
                </patternFill>
              </fill>
            </x14:dxf>
          </x14:cfRule>
          <x14:cfRule type="cellIs" priority="257" operator="equal" id="{6261FD03-A10A-4124-B356-CFD1F09F00C3}">
            <xm:f>Listas!$B$50</xm:f>
            <x14:dxf>
              <font>
                <color theme="0"/>
              </font>
              <fill>
                <patternFill>
                  <bgColor theme="9" tint="-0.24994659260841701"/>
                </patternFill>
              </fill>
            </x14:dxf>
          </x14:cfRule>
          <x14:cfRule type="cellIs" priority="258" operator="equal" id="{5EC448DE-87EC-4AD9-BEA9-0121EE2986AC}">
            <xm:f>Listas!$B$49</xm:f>
            <x14:dxf>
              <fill>
                <patternFill>
                  <bgColor theme="7" tint="0.39994506668294322"/>
                </patternFill>
              </fill>
            </x14:dxf>
          </x14:cfRule>
          <x14:cfRule type="cellIs" priority="259" operator="equal" id="{E2F5CC8E-D96F-4372-AA46-8CC22CAD3536}">
            <xm:f>Listas!$B$48</xm:f>
            <x14:dxf>
              <fill>
                <patternFill>
                  <bgColor theme="5" tint="-0.24994659260841701"/>
                </patternFill>
              </fill>
            </x14:dxf>
          </x14:cfRule>
          <x14:cfRule type="cellIs" priority="260" operator="equal" id="{2B1C92C5-EF39-414E-AB10-338601352420}">
            <xm:f>Listas!$B$47</xm:f>
            <x14:dxf>
              <font>
                <color theme="0"/>
              </font>
              <fill>
                <patternFill>
                  <bgColor rgb="FFC00000"/>
                </patternFill>
              </fill>
            </x14:dxf>
          </x14:cfRule>
          <xm:sqref>K21</xm:sqref>
        </x14:conditionalFormatting>
        <x14:conditionalFormatting xmlns:xm="http://schemas.microsoft.com/office/excel/2006/main">
          <x14:cfRule type="cellIs" priority="251" operator="equal" id="{FDDF22B5-71AB-42E7-A511-FA91C1C5A574}">
            <xm:f>Listas!$B$56</xm:f>
            <x14:dxf>
              <fill>
                <patternFill>
                  <bgColor theme="9" tint="0.39994506668294322"/>
                </patternFill>
              </fill>
            </x14:dxf>
          </x14:cfRule>
          <x14:cfRule type="cellIs" priority="252" operator="equal" id="{1AFF5DDA-60C8-414F-8EFE-07F3825DF8FE}">
            <xm:f>Listas!$B$55</xm:f>
            <x14:dxf>
              <font>
                <color theme="0"/>
              </font>
              <fill>
                <patternFill>
                  <bgColor theme="9" tint="-0.24994659260841701"/>
                </patternFill>
              </fill>
            </x14:dxf>
          </x14:cfRule>
          <x14:cfRule type="cellIs" priority="253" operator="equal" id="{E36BB8B7-04EC-47B8-A4CD-568187111A5E}">
            <xm:f>Listas!$B$54</xm:f>
            <x14:dxf>
              <fill>
                <patternFill>
                  <bgColor theme="7" tint="0.39994506668294322"/>
                </patternFill>
              </fill>
            </x14:dxf>
          </x14:cfRule>
          <x14:cfRule type="cellIs" priority="254" operator="equal" id="{C5716B93-C9B1-4A63-BCF0-46BD49759B40}">
            <xm:f>Listas!$B$53</xm:f>
            <x14:dxf>
              <fill>
                <patternFill>
                  <bgColor theme="5" tint="-0.24994659260841701"/>
                </patternFill>
              </fill>
            </x14:dxf>
          </x14:cfRule>
          <x14:cfRule type="cellIs" priority="255" operator="equal" id="{84073FB4-BCC7-4334-B7E2-F7D30772DC40}">
            <xm:f>Listas!$B$52</xm:f>
            <x14:dxf>
              <font>
                <color theme="0"/>
              </font>
              <fill>
                <patternFill>
                  <bgColor rgb="FFC00000"/>
                </patternFill>
              </fill>
            </x14:dxf>
          </x14:cfRule>
          <xm:sqref>K22</xm:sqref>
        </x14:conditionalFormatting>
        <x14:conditionalFormatting xmlns:xm="http://schemas.microsoft.com/office/excel/2006/main">
          <x14:cfRule type="cellIs" priority="246" operator="equal" id="{01CB25D7-C725-4B57-BB3A-CB073A14032E}">
            <xm:f>Listas!$B$61</xm:f>
            <x14:dxf>
              <fill>
                <patternFill>
                  <bgColor theme="9" tint="0.39994506668294322"/>
                </patternFill>
              </fill>
            </x14:dxf>
          </x14:cfRule>
          <x14:cfRule type="cellIs" priority="247" operator="equal" id="{D04F3382-3F99-4353-9537-D079C42A6C9B}">
            <xm:f>Listas!$B$60</xm:f>
            <x14:dxf>
              <font>
                <color theme="0"/>
              </font>
              <fill>
                <patternFill>
                  <bgColor theme="9" tint="-0.24994659260841701"/>
                </patternFill>
              </fill>
            </x14:dxf>
          </x14:cfRule>
          <x14:cfRule type="cellIs" priority="248" operator="equal" id="{6D6DBCB3-A138-48D0-B712-F11E39970AB0}">
            <xm:f>Listas!$B$59</xm:f>
            <x14:dxf>
              <fill>
                <patternFill>
                  <bgColor theme="7" tint="0.39994506668294322"/>
                </patternFill>
              </fill>
            </x14:dxf>
          </x14:cfRule>
          <x14:cfRule type="cellIs" priority="249" operator="equal" id="{FFA2D7D6-B1FD-4B78-B92C-81102DFA8675}">
            <xm:f>Listas!$B$58</xm:f>
            <x14:dxf>
              <fill>
                <patternFill>
                  <bgColor theme="5" tint="-0.24994659260841701"/>
                </patternFill>
              </fill>
            </x14:dxf>
          </x14:cfRule>
          <x14:cfRule type="cellIs" priority="250" operator="equal" id="{51157BB7-7315-466A-9D41-97BE31779BFA}">
            <xm:f>Listas!$B$57</xm:f>
            <x14:dxf>
              <font>
                <color theme="0"/>
              </font>
              <fill>
                <patternFill>
                  <bgColor rgb="FFC00000"/>
                </patternFill>
              </fill>
            </x14:dxf>
          </x14:cfRule>
          <xm:sqref>K23</xm:sqref>
        </x14:conditionalFormatting>
        <x14:conditionalFormatting xmlns:xm="http://schemas.microsoft.com/office/excel/2006/main">
          <x14:cfRule type="cellIs" priority="241" operator="equal" id="{07C1744A-6B94-4560-9DAD-B99AD75FB9FF}">
            <xm:f>Listas!$B$66</xm:f>
            <x14:dxf>
              <fill>
                <patternFill>
                  <bgColor theme="9" tint="0.39994506668294322"/>
                </patternFill>
              </fill>
            </x14:dxf>
          </x14:cfRule>
          <x14:cfRule type="cellIs" priority="242" operator="equal" id="{ECC98515-2F86-45E9-B00F-E19A5CE25A6A}">
            <xm:f>Listas!$B$65</xm:f>
            <x14:dxf>
              <font>
                <b val="0"/>
                <i val="0"/>
                <color theme="0"/>
              </font>
              <fill>
                <patternFill>
                  <bgColor theme="9" tint="-0.24994659260841701"/>
                </patternFill>
              </fill>
            </x14:dxf>
          </x14:cfRule>
          <x14:cfRule type="cellIs" priority="243" operator="equal" id="{83EFA4B0-A39F-4473-A12A-A6F106AC6F66}">
            <xm:f>Listas!$B$64</xm:f>
            <x14:dxf>
              <fill>
                <patternFill>
                  <bgColor theme="7" tint="0.39994506668294322"/>
                </patternFill>
              </fill>
            </x14:dxf>
          </x14:cfRule>
          <x14:cfRule type="cellIs" priority="244" operator="equal" id="{D1924456-9635-4CBB-9603-30DA07CFEAE0}">
            <xm:f>Listas!$B$63</xm:f>
            <x14:dxf>
              <fill>
                <patternFill>
                  <bgColor theme="5" tint="-0.24994659260841701"/>
                </patternFill>
              </fill>
            </x14:dxf>
          </x14:cfRule>
          <x14:cfRule type="cellIs" priority="245" operator="equal" id="{33AB43D7-FD39-4BA1-9F6D-176BCEB0BFCC}">
            <xm:f>Listas!$B$62</xm:f>
            <x14:dxf>
              <font>
                <color theme="0"/>
              </font>
              <fill>
                <patternFill>
                  <bgColor rgb="FFC00000"/>
                </patternFill>
              </fill>
            </x14:dxf>
          </x14:cfRule>
          <xm:sqref>K24</xm:sqref>
        </x14:conditionalFormatting>
        <x14:conditionalFormatting xmlns:xm="http://schemas.microsoft.com/office/excel/2006/main">
          <x14:cfRule type="cellIs" priority="236" operator="equal" id="{E5DE2766-BAF5-479B-BC51-2F0C3763525F}">
            <xm:f>Listas!$B$71</xm:f>
            <x14:dxf>
              <fill>
                <patternFill>
                  <bgColor theme="9" tint="0.39994506668294322"/>
                </patternFill>
              </fill>
            </x14:dxf>
          </x14:cfRule>
          <x14:cfRule type="cellIs" priority="237" operator="equal" id="{798834A3-23FE-4166-9E0D-FDCC513B957A}">
            <xm:f>Listas!$B$70</xm:f>
            <x14:dxf>
              <font>
                <color theme="0"/>
              </font>
              <fill>
                <patternFill>
                  <bgColor theme="9" tint="-0.24994659260841701"/>
                </patternFill>
              </fill>
            </x14:dxf>
          </x14:cfRule>
          <x14:cfRule type="cellIs" priority="238" operator="equal" id="{776EF403-25DC-48B1-A7D5-E1F92700E466}">
            <xm:f>Listas!$B$69</xm:f>
            <x14:dxf>
              <fill>
                <patternFill>
                  <bgColor theme="7" tint="0.39994506668294322"/>
                </patternFill>
              </fill>
            </x14:dxf>
          </x14:cfRule>
          <x14:cfRule type="cellIs" priority="239" operator="equal" id="{42750FAD-59FB-40D5-9F59-4305C27BD6BD}">
            <xm:f>Listas!$B$68</xm:f>
            <x14:dxf>
              <fill>
                <patternFill>
                  <bgColor theme="5" tint="-0.24994659260841701"/>
                </patternFill>
              </fill>
            </x14:dxf>
          </x14:cfRule>
          <x14:cfRule type="cellIs" priority="240" operator="equal" id="{8F85AECA-AF1A-4892-8353-46E15422C974}">
            <xm:f>Listas!$B$67</xm:f>
            <x14:dxf>
              <font>
                <color theme="0"/>
              </font>
              <fill>
                <patternFill>
                  <bgColor rgb="FFC00000"/>
                </patternFill>
              </fill>
            </x14:dxf>
          </x14:cfRule>
          <xm:sqref>K25</xm:sqref>
        </x14:conditionalFormatting>
        <x14:conditionalFormatting xmlns:xm="http://schemas.microsoft.com/office/excel/2006/main">
          <x14:cfRule type="cellIs" priority="231" operator="equal" id="{26CC4938-B143-43CE-B6CE-97A91280DDDD}">
            <xm:f>Listas!$B$76</xm:f>
            <x14:dxf>
              <fill>
                <patternFill>
                  <bgColor theme="9" tint="0.39994506668294322"/>
                </patternFill>
              </fill>
            </x14:dxf>
          </x14:cfRule>
          <x14:cfRule type="cellIs" priority="232" operator="equal" id="{1F76AADF-B230-4FD2-9F17-7E0A2BAD3B10}">
            <xm:f>Listas!$B$75</xm:f>
            <x14:dxf>
              <font>
                <color theme="0"/>
              </font>
              <fill>
                <patternFill>
                  <bgColor theme="9" tint="-0.24994659260841701"/>
                </patternFill>
              </fill>
            </x14:dxf>
          </x14:cfRule>
          <x14:cfRule type="cellIs" priority="233" operator="equal" id="{35E87641-77F7-4369-8F45-901E5AE83868}">
            <xm:f>Listas!$B$74</xm:f>
            <x14:dxf>
              <fill>
                <patternFill>
                  <bgColor theme="7" tint="0.39994506668294322"/>
                </patternFill>
              </fill>
            </x14:dxf>
          </x14:cfRule>
          <x14:cfRule type="cellIs" priority="234" operator="equal" id="{BC93F4DE-60FF-487C-A999-3971952FB049}">
            <xm:f>Listas!$B$73</xm:f>
            <x14:dxf>
              <fill>
                <patternFill>
                  <bgColor theme="5" tint="-0.24994659260841701"/>
                </patternFill>
              </fill>
            </x14:dxf>
          </x14:cfRule>
          <x14:cfRule type="cellIs" priority="235" operator="equal" id="{B98ED9AB-FE96-4CC0-AA9A-65A4DC9E2BCA}">
            <xm:f>Listas!$B$72</xm:f>
            <x14:dxf>
              <font>
                <color theme="0"/>
              </font>
              <fill>
                <patternFill>
                  <bgColor rgb="FFC00000"/>
                </patternFill>
              </fill>
            </x14:dxf>
          </x14:cfRule>
          <xm:sqref>K26</xm:sqref>
        </x14:conditionalFormatting>
        <x14:conditionalFormatting xmlns:xm="http://schemas.microsoft.com/office/excel/2006/main">
          <x14:cfRule type="cellIs" priority="226" operator="equal" id="{3A26C27D-8C65-4644-BEAF-81AA422193F2}">
            <xm:f>Listas!$B$81</xm:f>
            <x14:dxf>
              <fill>
                <patternFill>
                  <bgColor theme="9" tint="0.39994506668294322"/>
                </patternFill>
              </fill>
            </x14:dxf>
          </x14:cfRule>
          <x14:cfRule type="cellIs" priority="227" operator="equal" id="{481803CA-F5E4-446F-9A9C-106A54BA1E4C}">
            <xm:f>Listas!$B$80</xm:f>
            <x14:dxf>
              <font>
                <color theme="0"/>
              </font>
              <fill>
                <patternFill>
                  <bgColor theme="9" tint="-0.24994659260841701"/>
                </patternFill>
              </fill>
            </x14:dxf>
          </x14:cfRule>
          <x14:cfRule type="cellIs" priority="228" operator="equal" id="{4DF7390E-CDB4-4258-A5D6-B163F05A20CB}">
            <xm:f>Listas!$B$79</xm:f>
            <x14:dxf>
              <fill>
                <patternFill>
                  <bgColor theme="7" tint="0.39994506668294322"/>
                </patternFill>
              </fill>
            </x14:dxf>
          </x14:cfRule>
          <x14:cfRule type="cellIs" priority="229" operator="equal" id="{ADA62D2E-FD59-4571-9F02-6EE46E1AE4B8}">
            <xm:f>Listas!$B$78</xm:f>
            <x14:dxf>
              <fill>
                <patternFill>
                  <bgColor theme="5" tint="-0.24994659260841701"/>
                </patternFill>
              </fill>
            </x14:dxf>
          </x14:cfRule>
          <x14:cfRule type="cellIs" priority="230" operator="equal" id="{1F3D143B-5CC5-43B2-AB72-97D78786FCCF}">
            <xm:f>Listas!$B$77</xm:f>
            <x14:dxf>
              <font>
                <color theme="0"/>
              </font>
              <fill>
                <patternFill>
                  <bgColor rgb="FFC00000"/>
                </patternFill>
              </fill>
            </x14:dxf>
          </x14:cfRule>
          <xm:sqref>K27</xm:sqref>
        </x14:conditionalFormatting>
        <x14:conditionalFormatting xmlns:xm="http://schemas.microsoft.com/office/excel/2006/main">
          <x14:cfRule type="cellIs" priority="221" operator="equal" id="{6C57127D-8466-452F-BD28-E2EAC66364EE}">
            <xm:f>Listas!$B$86</xm:f>
            <x14:dxf>
              <fill>
                <patternFill>
                  <bgColor theme="9" tint="0.39994506668294322"/>
                </patternFill>
              </fill>
            </x14:dxf>
          </x14:cfRule>
          <x14:cfRule type="cellIs" priority="222" operator="equal" id="{60F5202B-C756-4336-A321-6DF29A40127E}">
            <xm:f>Listas!$B$85</xm:f>
            <x14:dxf>
              <font>
                <color theme="0"/>
              </font>
              <fill>
                <patternFill>
                  <bgColor theme="9" tint="-0.24994659260841701"/>
                </patternFill>
              </fill>
            </x14:dxf>
          </x14:cfRule>
          <x14:cfRule type="cellIs" priority="223" operator="equal" id="{AA739DA1-625C-44C3-95C3-6881EEB3228C}">
            <xm:f>Listas!$B$84</xm:f>
            <x14:dxf>
              <fill>
                <patternFill>
                  <bgColor theme="7" tint="0.39994506668294322"/>
                </patternFill>
              </fill>
            </x14:dxf>
          </x14:cfRule>
          <x14:cfRule type="cellIs" priority="224" operator="equal" id="{E91E7B78-45A0-49C8-AF1D-E34759E7702F}">
            <xm:f>Listas!$B$83</xm:f>
            <x14:dxf>
              <fill>
                <patternFill>
                  <bgColor theme="5" tint="-0.24994659260841701"/>
                </patternFill>
              </fill>
            </x14:dxf>
          </x14:cfRule>
          <x14:cfRule type="cellIs" priority="225" operator="equal" id="{9FB1F458-6701-4B77-9B8E-88C4F2E6D01B}">
            <xm:f>Listas!$B$82</xm:f>
            <x14:dxf>
              <font>
                <color theme="0"/>
              </font>
              <fill>
                <patternFill>
                  <bgColor rgb="FFC00000"/>
                </patternFill>
              </fill>
            </x14:dxf>
          </x14:cfRule>
          <xm:sqref>K28</xm:sqref>
        </x14:conditionalFormatting>
        <x14:conditionalFormatting xmlns:xm="http://schemas.microsoft.com/office/excel/2006/main">
          <x14:cfRule type="cellIs" priority="216" operator="equal" id="{41DB2365-D12D-4B60-A4A4-65530ED1C484}">
            <xm:f>Listas!$B$91</xm:f>
            <x14:dxf>
              <fill>
                <patternFill>
                  <bgColor theme="9" tint="0.39994506668294322"/>
                </patternFill>
              </fill>
            </x14:dxf>
          </x14:cfRule>
          <x14:cfRule type="cellIs" priority="217" operator="equal" id="{186FF6D1-9922-4BBD-B9FC-4046357DD2B1}">
            <xm:f>Listas!$B$90</xm:f>
            <x14:dxf>
              <font>
                <color theme="0"/>
              </font>
              <fill>
                <patternFill>
                  <bgColor theme="9" tint="-0.24994659260841701"/>
                </patternFill>
              </fill>
            </x14:dxf>
          </x14:cfRule>
          <x14:cfRule type="cellIs" priority="218" operator="equal" id="{A0341AB8-214B-4F1D-8614-D169B03B0503}">
            <xm:f>Listas!$B$89</xm:f>
            <x14:dxf>
              <fill>
                <patternFill>
                  <bgColor theme="7" tint="0.39994506668294322"/>
                </patternFill>
              </fill>
            </x14:dxf>
          </x14:cfRule>
          <x14:cfRule type="cellIs" priority="219" operator="equal" id="{9DE8AC2F-AFC3-48FC-AB15-AFA72D151144}">
            <xm:f>Listas!$B$88</xm:f>
            <x14:dxf>
              <fill>
                <patternFill>
                  <bgColor theme="5" tint="-0.24994659260841701"/>
                </patternFill>
              </fill>
            </x14:dxf>
          </x14:cfRule>
          <x14:cfRule type="cellIs" priority="220" operator="equal" id="{5059D4D4-1023-4A68-9AE6-601059BE80A8}">
            <xm:f>Listas!$B$87</xm:f>
            <x14:dxf>
              <font>
                <color theme="0"/>
              </font>
              <fill>
                <patternFill>
                  <bgColor rgb="FFC00000"/>
                </patternFill>
              </fill>
            </x14:dxf>
          </x14:cfRule>
          <xm:sqref>K29</xm:sqref>
        </x14:conditionalFormatting>
        <x14:conditionalFormatting xmlns:xm="http://schemas.microsoft.com/office/excel/2006/main">
          <x14:cfRule type="cellIs" priority="211" operator="equal" id="{41B7E5A5-B499-4F9B-B936-CD20206954C4}">
            <xm:f>Listas!$B$96</xm:f>
            <x14:dxf>
              <fill>
                <patternFill>
                  <bgColor theme="9" tint="0.39994506668294322"/>
                </patternFill>
              </fill>
            </x14:dxf>
          </x14:cfRule>
          <x14:cfRule type="cellIs" priority="212" operator="equal" id="{3929786D-888C-43CD-8D4A-EB6A5784C135}">
            <xm:f>Listas!$B$95</xm:f>
            <x14:dxf>
              <font>
                <color theme="0"/>
              </font>
              <fill>
                <patternFill>
                  <bgColor theme="9" tint="-0.24994659260841701"/>
                </patternFill>
              </fill>
            </x14:dxf>
          </x14:cfRule>
          <x14:cfRule type="cellIs" priority="213" operator="equal" id="{B64299B7-C3DD-4B2C-9CB2-B17B8C28E5EA}">
            <xm:f>Listas!$B$94</xm:f>
            <x14:dxf>
              <fill>
                <patternFill>
                  <bgColor theme="7" tint="0.39994506668294322"/>
                </patternFill>
              </fill>
            </x14:dxf>
          </x14:cfRule>
          <x14:cfRule type="cellIs" priority="214" operator="equal" id="{548E4201-B18F-400F-82E4-D4A4B3EFF0CE}">
            <xm:f>Listas!$B$93</xm:f>
            <x14:dxf>
              <fill>
                <patternFill>
                  <bgColor theme="5" tint="-0.24994659260841701"/>
                </patternFill>
              </fill>
            </x14:dxf>
          </x14:cfRule>
          <x14:cfRule type="cellIs" priority="215" operator="equal" id="{2968A9AF-D449-4ADA-811A-8B14D281A635}">
            <xm:f>Listas!$B$92</xm:f>
            <x14:dxf>
              <font>
                <color theme="0"/>
              </font>
              <fill>
                <patternFill>
                  <bgColor rgb="FFC00000"/>
                </patternFill>
              </fill>
            </x14:dxf>
          </x14:cfRule>
          <xm:sqref>K30</xm:sqref>
        </x14:conditionalFormatting>
        <x14:conditionalFormatting xmlns:xm="http://schemas.microsoft.com/office/excel/2006/main">
          <x14:cfRule type="cellIs" priority="206" operator="equal" id="{CD2593A2-27D3-4952-B1CF-BBB21B031576}">
            <xm:f>Listas!$B$101</xm:f>
            <x14:dxf>
              <fill>
                <patternFill>
                  <bgColor theme="9" tint="0.39994506668294322"/>
                </patternFill>
              </fill>
            </x14:dxf>
          </x14:cfRule>
          <x14:cfRule type="cellIs" priority="207" operator="equal" id="{75055C55-E3B3-4BBF-A10A-17FCCA0AF196}">
            <xm:f>Listas!$B$100</xm:f>
            <x14:dxf>
              <font>
                <color theme="0"/>
              </font>
              <fill>
                <patternFill>
                  <bgColor theme="9" tint="-0.24994659260841701"/>
                </patternFill>
              </fill>
            </x14:dxf>
          </x14:cfRule>
          <x14:cfRule type="cellIs" priority="208" operator="equal" id="{AAE5CDBB-3F51-421A-9D0D-DA3558393A10}">
            <xm:f>Listas!$B$99</xm:f>
            <x14:dxf>
              <fill>
                <patternFill>
                  <bgColor theme="7" tint="0.39994506668294322"/>
                </patternFill>
              </fill>
            </x14:dxf>
          </x14:cfRule>
          <x14:cfRule type="cellIs" priority="209" operator="equal" id="{7857DF40-FB88-44EF-9092-4919DA717E41}">
            <xm:f>Listas!$B$98</xm:f>
            <x14:dxf>
              <fill>
                <patternFill>
                  <bgColor theme="5" tint="-0.24994659260841701"/>
                </patternFill>
              </fill>
            </x14:dxf>
          </x14:cfRule>
          <x14:cfRule type="cellIs" priority="210" operator="equal" id="{74B2CF16-8948-469F-A917-1BC7ED157CA3}">
            <xm:f>Listas!$B$97</xm:f>
            <x14:dxf>
              <font>
                <color theme="0"/>
              </font>
              <fill>
                <patternFill>
                  <bgColor rgb="FFC00000"/>
                </patternFill>
              </fill>
            </x14:dxf>
          </x14:cfRule>
          <xm:sqref>K31</xm:sqref>
        </x14:conditionalFormatting>
        <x14:conditionalFormatting xmlns:xm="http://schemas.microsoft.com/office/excel/2006/main">
          <x14:cfRule type="cellIs" priority="201" operator="equal" id="{CD756E88-DFD9-438D-9AB5-C35C704D89AD}">
            <xm:f>Listas!$B$106</xm:f>
            <x14:dxf>
              <fill>
                <patternFill>
                  <bgColor theme="9" tint="0.39994506668294322"/>
                </patternFill>
              </fill>
            </x14:dxf>
          </x14:cfRule>
          <x14:cfRule type="cellIs" priority="202" operator="equal" id="{1988F1DF-8A68-482E-81F1-5058D1416677}">
            <xm:f>Listas!$B$105</xm:f>
            <x14:dxf>
              <font>
                <color theme="0"/>
              </font>
              <fill>
                <patternFill>
                  <bgColor theme="9" tint="-0.24994659260841701"/>
                </patternFill>
              </fill>
            </x14:dxf>
          </x14:cfRule>
          <x14:cfRule type="cellIs" priority="203" operator="equal" id="{5E5DB747-EA59-479D-B4A4-28978AEC3D9F}">
            <xm:f>Listas!$B$104</xm:f>
            <x14:dxf>
              <fill>
                <patternFill>
                  <bgColor theme="7" tint="0.39994506668294322"/>
                </patternFill>
              </fill>
            </x14:dxf>
          </x14:cfRule>
          <x14:cfRule type="cellIs" priority="204" operator="equal" id="{DAF4A915-3A95-4652-8CDC-68D31C706DD9}">
            <xm:f>Listas!$B$103</xm:f>
            <x14:dxf>
              <fill>
                <patternFill>
                  <bgColor theme="5" tint="-0.24994659260841701"/>
                </patternFill>
              </fill>
            </x14:dxf>
          </x14:cfRule>
          <x14:cfRule type="cellIs" priority="205" operator="equal" id="{D9201A2F-2D52-4FB8-BB54-405B59B0B146}">
            <xm:f>Listas!$B$102</xm:f>
            <x14:dxf>
              <font>
                <color theme="0"/>
              </font>
              <fill>
                <patternFill>
                  <bgColor rgb="FFC00000"/>
                </patternFill>
              </fill>
            </x14:dxf>
          </x14:cfRule>
          <xm:sqref>K32</xm:sqref>
        </x14:conditionalFormatting>
        <x14:conditionalFormatting xmlns:xm="http://schemas.microsoft.com/office/excel/2006/main">
          <x14:cfRule type="cellIs" priority="196" operator="equal" id="{1DBF8935-E29A-4512-BBD4-309FADCE121D}">
            <xm:f>Listas!$B$111</xm:f>
            <x14:dxf>
              <fill>
                <patternFill>
                  <bgColor theme="9" tint="0.39994506668294322"/>
                </patternFill>
              </fill>
            </x14:dxf>
          </x14:cfRule>
          <x14:cfRule type="cellIs" priority="197" operator="equal" id="{F6C1AE43-2267-47A5-A47E-BEC41E3638BB}">
            <xm:f>Listas!$B$110</xm:f>
            <x14:dxf>
              <font>
                <color theme="0"/>
              </font>
              <fill>
                <patternFill>
                  <bgColor theme="9" tint="-0.24994659260841701"/>
                </patternFill>
              </fill>
            </x14:dxf>
          </x14:cfRule>
          <x14:cfRule type="cellIs" priority="198" operator="equal" id="{309B0054-4D8C-4443-A486-86F3968C9DA7}">
            <xm:f>Listas!$B$109</xm:f>
            <x14:dxf>
              <fill>
                <patternFill>
                  <bgColor theme="7" tint="0.39994506668294322"/>
                </patternFill>
              </fill>
            </x14:dxf>
          </x14:cfRule>
          <x14:cfRule type="cellIs" priority="199" operator="equal" id="{64E18D22-8600-4DD9-AE4E-9C6EBB2CD4CA}">
            <xm:f>Listas!$B$108</xm:f>
            <x14:dxf>
              <fill>
                <patternFill>
                  <bgColor theme="5" tint="-0.24994659260841701"/>
                </patternFill>
              </fill>
            </x14:dxf>
          </x14:cfRule>
          <x14:cfRule type="cellIs" priority="200" operator="equal" id="{3D7AEFF3-E91C-48F6-9D76-FF0100505136}">
            <xm:f>Listas!$B$107</xm:f>
            <x14:dxf>
              <font>
                <color theme="0"/>
              </font>
              <fill>
                <patternFill>
                  <bgColor rgb="FFC00000"/>
                </patternFill>
              </fill>
            </x14:dxf>
          </x14:cfRule>
          <xm:sqref>K33</xm:sqref>
        </x14:conditionalFormatting>
        <x14:conditionalFormatting xmlns:xm="http://schemas.microsoft.com/office/excel/2006/main">
          <x14:cfRule type="cellIs" priority="191" operator="equal" id="{7521CD2F-5F2D-4175-8093-DE5ABD57FBFA}">
            <xm:f>Listas!$B$116</xm:f>
            <x14:dxf>
              <fill>
                <patternFill>
                  <bgColor theme="9" tint="0.39994506668294322"/>
                </patternFill>
              </fill>
            </x14:dxf>
          </x14:cfRule>
          <x14:cfRule type="cellIs" priority="192" operator="equal" id="{30F947FE-B5A6-48EC-9064-37274D65BEFA}">
            <xm:f>Listas!$B$115</xm:f>
            <x14:dxf>
              <font>
                <color theme="0"/>
              </font>
              <fill>
                <patternFill>
                  <bgColor theme="9" tint="-0.24994659260841701"/>
                </patternFill>
              </fill>
            </x14:dxf>
          </x14:cfRule>
          <x14:cfRule type="cellIs" priority="193" operator="equal" id="{F0294898-0A0E-4CEE-BD1B-FD02A4013BA4}">
            <xm:f>Listas!$B$114</xm:f>
            <x14:dxf>
              <fill>
                <patternFill>
                  <bgColor theme="7" tint="0.39994506668294322"/>
                </patternFill>
              </fill>
            </x14:dxf>
          </x14:cfRule>
          <x14:cfRule type="cellIs" priority="194" operator="equal" id="{42F6E577-87C3-492A-A8D2-C5116E4A81DD}">
            <xm:f>Listas!$B$113</xm:f>
            <x14:dxf>
              <fill>
                <patternFill>
                  <bgColor theme="5" tint="-0.24994659260841701"/>
                </patternFill>
              </fill>
            </x14:dxf>
          </x14:cfRule>
          <x14:cfRule type="cellIs" priority="195" operator="equal" id="{ABDBE51A-FE62-488C-806F-6A1BA0A7E131}">
            <xm:f>Listas!$B$112</xm:f>
            <x14:dxf>
              <font>
                <color theme="0"/>
              </font>
              <fill>
                <patternFill>
                  <bgColor rgb="FFC00000"/>
                </patternFill>
              </fill>
            </x14:dxf>
          </x14:cfRule>
          <xm:sqref>K34</xm:sqref>
        </x14:conditionalFormatting>
        <x14:conditionalFormatting xmlns:xm="http://schemas.microsoft.com/office/excel/2006/main">
          <x14:cfRule type="cellIs" priority="186" operator="equal" id="{E5A8F0F1-9C42-4C34-923B-A659B969BE82}">
            <xm:f>Listas!$B$121</xm:f>
            <x14:dxf>
              <fill>
                <patternFill>
                  <bgColor theme="9" tint="0.39994506668294322"/>
                </patternFill>
              </fill>
            </x14:dxf>
          </x14:cfRule>
          <x14:cfRule type="cellIs" priority="187" operator="equal" id="{8AC98BD5-58CA-42B9-8FA4-192914E8FBCA}">
            <xm:f>Listas!$B$120</xm:f>
            <x14:dxf>
              <font>
                <color theme="0"/>
              </font>
              <fill>
                <patternFill>
                  <bgColor theme="9" tint="-0.24994659260841701"/>
                </patternFill>
              </fill>
            </x14:dxf>
          </x14:cfRule>
          <x14:cfRule type="cellIs" priority="188" operator="equal" id="{80266BBF-78DE-4C18-B18B-41CD43BA4222}">
            <xm:f>Listas!$B$119</xm:f>
            <x14:dxf>
              <fill>
                <patternFill>
                  <bgColor theme="7" tint="0.39994506668294322"/>
                </patternFill>
              </fill>
            </x14:dxf>
          </x14:cfRule>
          <x14:cfRule type="cellIs" priority="189" operator="equal" id="{69C2C37C-B6D2-4471-A6B2-319B12324100}">
            <xm:f>Listas!$B$118</xm:f>
            <x14:dxf>
              <fill>
                <patternFill>
                  <bgColor theme="5" tint="-0.24994659260841701"/>
                </patternFill>
              </fill>
            </x14:dxf>
          </x14:cfRule>
          <x14:cfRule type="cellIs" priority="190" operator="equal" id="{A0514B4C-C5CC-4ECC-9655-C9A808DA4E76}">
            <xm:f>Listas!$B$117</xm:f>
            <x14:dxf>
              <font>
                <color theme="0"/>
              </font>
              <fill>
                <patternFill>
                  <bgColor rgb="FFC00000"/>
                </patternFill>
              </fill>
            </x14:dxf>
          </x14:cfRule>
          <xm:sqref>K35</xm:sqref>
        </x14:conditionalFormatting>
        <x14:conditionalFormatting xmlns:xm="http://schemas.microsoft.com/office/excel/2006/main">
          <x14:cfRule type="cellIs" priority="181" operator="equal" id="{474E02ED-F66C-4D18-B2F6-36D824B3C360}">
            <xm:f>Listas!$B$126</xm:f>
            <x14:dxf>
              <fill>
                <patternFill>
                  <bgColor theme="9" tint="0.39994506668294322"/>
                </patternFill>
              </fill>
            </x14:dxf>
          </x14:cfRule>
          <x14:cfRule type="cellIs" priority="182" operator="equal" id="{0AEB4F51-D550-46D3-9D58-C8AB2F6D3215}">
            <xm:f>Listas!$B$125</xm:f>
            <x14:dxf>
              <font>
                <color theme="0"/>
              </font>
              <fill>
                <patternFill>
                  <bgColor theme="9" tint="-0.24994659260841701"/>
                </patternFill>
              </fill>
            </x14:dxf>
          </x14:cfRule>
          <x14:cfRule type="cellIs" priority="183" operator="equal" id="{076161D4-75ED-4FA1-8CDE-8B0B13FEAF1F}">
            <xm:f>Listas!$B$124</xm:f>
            <x14:dxf>
              <fill>
                <patternFill>
                  <bgColor theme="7" tint="0.39994506668294322"/>
                </patternFill>
              </fill>
            </x14:dxf>
          </x14:cfRule>
          <x14:cfRule type="cellIs" priority="184" operator="equal" id="{A3CDD390-7865-49F4-A0A6-6421EC7E2D0E}">
            <xm:f>Listas!$B$123</xm:f>
            <x14:dxf>
              <fill>
                <patternFill>
                  <bgColor theme="5" tint="-0.24994659260841701"/>
                </patternFill>
              </fill>
            </x14:dxf>
          </x14:cfRule>
          <x14:cfRule type="cellIs" priority="185" operator="equal" id="{FFF28092-3B1D-427B-AC1B-2510F4C077C5}">
            <xm:f>Listas!$B$122</xm:f>
            <x14:dxf>
              <font>
                <color theme="0"/>
              </font>
              <fill>
                <patternFill>
                  <bgColor rgb="FFC00000"/>
                </patternFill>
              </fill>
            </x14:dxf>
          </x14:cfRule>
          <xm:sqref>K36</xm:sqref>
        </x14:conditionalFormatting>
        <x14:conditionalFormatting xmlns:xm="http://schemas.microsoft.com/office/excel/2006/main">
          <x14:cfRule type="cellIs" priority="176" operator="equal" id="{1C8D4785-D6BC-47CB-8DBE-9C493BE8986A}">
            <xm:f>Listas!$B$131</xm:f>
            <x14:dxf>
              <fill>
                <patternFill>
                  <bgColor theme="9" tint="0.39994506668294322"/>
                </patternFill>
              </fill>
            </x14:dxf>
          </x14:cfRule>
          <x14:cfRule type="cellIs" priority="177" operator="equal" id="{285E5C37-1B78-44B8-8169-777BA1621F85}">
            <xm:f>Listas!$B$130</xm:f>
            <x14:dxf>
              <font>
                <color theme="0"/>
              </font>
              <fill>
                <patternFill>
                  <bgColor theme="9" tint="-0.24994659260841701"/>
                </patternFill>
              </fill>
            </x14:dxf>
          </x14:cfRule>
          <x14:cfRule type="cellIs" priority="178" operator="equal" id="{6DBEA938-313F-45B2-AAF4-1F298F4B19C4}">
            <xm:f>Listas!$B$129</xm:f>
            <x14:dxf>
              <fill>
                <patternFill>
                  <bgColor theme="7" tint="0.39994506668294322"/>
                </patternFill>
              </fill>
            </x14:dxf>
          </x14:cfRule>
          <x14:cfRule type="cellIs" priority="179" operator="equal" id="{2D7B71F5-9912-4CE9-A50C-D0CBC85E195B}">
            <xm:f>Listas!$B$128</xm:f>
            <x14:dxf>
              <fill>
                <patternFill>
                  <bgColor theme="5" tint="-0.24994659260841701"/>
                </patternFill>
              </fill>
            </x14:dxf>
          </x14:cfRule>
          <x14:cfRule type="cellIs" priority="180" operator="equal" id="{18179562-366D-452B-9F96-91B0948A57D6}">
            <xm:f>Listas!$B$127</xm:f>
            <x14:dxf>
              <font>
                <color theme="0"/>
              </font>
              <fill>
                <patternFill>
                  <bgColor rgb="FFC00000"/>
                </patternFill>
              </fill>
            </x14:dxf>
          </x14:cfRule>
          <xm:sqref>K37</xm:sqref>
        </x14:conditionalFormatting>
        <x14:conditionalFormatting xmlns:xm="http://schemas.microsoft.com/office/excel/2006/main">
          <x14:cfRule type="cellIs" priority="171" operator="equal" id="{E6F126D4-16E7-4C37-921B-911C0ED838B5}">
            <xm:f>Listas!$B$136</xm:f>
            <x14:dxf>
              <fill>
                <patternFill>
                  <bgColor theme="9" tint="0.39994506668294322"/>
                </patternFill>
              </fill>
            </x14:dxf>
          </x14:cfRule>
          <x14:cfRule type="cellIs" priority="172" operator="equal" id="{D834775C-896A-4C31-A530-DAA2EB907DDD}">
            <xm:f>Listas!$B$135</xm:f>
            <x14:dxf>
              <font>
                <color theme="0"/>
              </font>
              <fill>
                <patternFill>
                  <bgColor theme="9" tint="-0.24994659260841701"/>
                </patternFill>
              </fill>
            </x14:dxf>
          </x14:cfRule>
          <x14:cfRule type="cellIs" priority="173" operator="equal" id="{970C6A88-F902-425F-B8A5-B4712BC43A48}">
            <xm:f>Listas!$B$134</xm:f>
            <x14:dxf>
              <fill>
                <patternFill>
                  <bgColor theme="7" tint="0.39994506668294322"/>
                </patternFill>
              </fill>
            </x14:dxf>
          </x14:cfRule>
          <x14:cfRule type="cellIs" priority="174" operator="equal" id="{10F3FA23-63A8-40E6-9013-D247EFE99FA5}">
            <xm:f>Listas!$B$133</xm:f>
            <x14:dxf>
              <fill>
                <patternFill>
                  <bgColor theme="5" tint="-0.24994659260841701"/>
                </patternFill>
              </fill>
            </x14:dxf>
          </x14:cfRule>
          <x14:cfRule type="cellIs" priority="175" operator="equal" id="{96CF9C0B-CF34-4852-A75C-40629B37F073}">
            <xm:f>Listas!$B$132</xm:f>
            <x14:dxf>
              <font>
                <color theme="0"/>
              </font>
              <fill>
                <patternFill>
                  <bgColor rgb="FFC00000"/>
                </patternFill>
              </fill>
            </x14:dxf>
          </x14:cfRule>
          <xm:sqref>K38</xm:sqref>
        </x14:conditionalFormatting>
        <x14:conditionalFormatting xmlns:xm="http://schemas.microsoft.com/office/excel/2006/main">
          <x14:cfRule type="cellIs" priority="166" operator="equal" id="{C212D839-EFD4-41E0-8E07-EF2FA798F66C}">
            <xm:f>Listas!$B$141</xm:f>
            <x14:dxf>
              <fill>
                <patternFill>
                  <bgColor theme="9" tint="0.39994506668294322"/>
                </patternFill>
              </fill>
            </x14:dxf>
          </x14:cfRule>
          <x14:cfRule type="cellIs" priority="167" operator="equal" id="{58384D6C-B70E-4AA2-AB90-BEB3DD00ADCA}">
            <xm:f>Listas!$B$140</xm:f>
            <x14:dxf>
              <font>
                <color theme="0"/>
              </font>
              <fill>
                <patternFill>
                  <bgColor theme="9" tint="-0.24994659260841701"/>
                </patternFill>
              </fill>
            </x14:dxf>
          </x14:cfRule>
          <x14:cfRule type="cellIs" priority="168" operator="equal" id="{6C1543D0-D7D8-4CD0-A1D4-665D8B2D7A86}">
            <xm:f>Listas!$B$139</xm:f>
            <x14:dxf>
              <fill>
                <patternFill>
                  <bgColor theme="7" tint="0.39994506668294322"/>
                </patternFill>
              </fill>
            </x14:dxf>
          </x14:cfRule>
          <x14:cfRule type="cellIs" priority="169" operator="equal" id="{DF8FFDBF-6E50-4918-9614-7BB80795DB52}">
            <xm:f>Listas!$B$138</xm:f>
            <x14:dxf>
              <fill>
                <patternFill>
                  <bgColor theme="5" tint="-0.24994659260841701"/>
                </patternFill>
              </fill>
            </x14:dxf>
          </x14:cfRule>
          <x14:cfRule type="cellIs" priority="170" operator="equal" id="{183875E2-970A-422D-85D3-1019963C98E8}">
            <xm:f>Listas!$B$137</xm:f>
            <x14:dxf>
              <font>
                <color theme="0"/>
              </font>
              <fill>
                <patternFill>
                  <bgColor rgb="FFC00000"/>
                </patternFill>
              </fill>
            </x14:dxf>
          </x14:cfRule>
          <xm:sqref>K39</xm:sqref>
        </x14:conditionalFormatting>
        <x14:conditionalFormatting xmlns:xm="http://schemas.microsoft.com/office/excel/2006/main">
          <x14:cfRule type="cellIs" priority="161" operator="equal" id="{E65181CC-A2F2-4EF6-A642-A87E9D5340DB}">
            <xm:f>Listas!$B$146</xm:f>
            <x14:dxf>
              <fill>
                <patternFill>
                  <bgColor theme="9" tint="0.39994506668294322"/>
                </patternFill>
              </fill>
            </x14:dxf>
          </x14:cfRule>
          <x14:cfRule type="cellIs" priority="162" operator="equal" id="{BF9BB17F-422E-48CA-9C5A-D915989BC61C}">
            <xm:f>Listas!$B$145</xm:f>
            <x14:dxf>
              <font>
                <color theme="0"/>
              </font>
              <fill>
                <patternFill>
                  <bgColor theme="9" tint="-0.24994659260841701"/>
                </patternFill>
              </fill>
            </x14:dxf>
          </x14:cfRule>
          <x14:cfRule type="cellIs" priority="163" operator="equal" id="{BCE13E12-A75C-4200-B70F-226C31EDA9F2}">
            <xm:f>Listas!$B$144</xm:f>
            <x14:dxf>
              <fill>
                <patternFill>
                  <bgColor theme="7" tint="0.39994506668294322"/>
                </patternFill>
              </fill>
            </x14:dxf>
          </x14:cfRule>
          <x14:cfRule type="cellIs" priority="164" operator="equal" id="{A1EE449F-81C4-4354-AA11-CA84A08ADCCF}">
            <xm:f>Listas!$B$143</xm:f>
            <x14:dxf>
              <fill>
                <patternFill>
                  <bgColor theme="5" tint="-0.24994659260841701"/>
                </patternFill>
              </fill>
            </x14:dxf>
          </x14:cfRule>
          <x14:cfRule type="cellIs" priority="165" operator="equal" id="{A4832196-5062-4282-B751-A9638DD93EA4}">
            <xm:f>Listas!$B$142</xm:f>
            <x14:dxf>
              <font>
                <color theme="0"/>
              </font>
              <fill>
                <patternFill>
                  <bgColor rgb="FFC00000"/>
                </patternFill>
              </fill>
            </x14:dxf>
          </x14:cfRule>
          <xm:sqref>K40</xm:sqref>
        </x14:conditionalFormatting>
        <x14:conditionalFormatting xmlns:xm="http://schemas.microsoft.com/office/excel/2006/main">
          <x14:cfRule type="cellIs" priority="156" operator="equal" id="{C1AA8C1C-1BF4-4AD1-BB48-5EA37844D643}">
            <xm:f>Listas!$B$151</xm:f>
            <x14:dxf>
              <fill>
                <patternFill>
                  <bgColor theme="9" tint="0.39994506668294322"/>
                </patternFill>
              </fill>
            </x14:dxf>
          </x14:cfRule>
          <x14:cfRule type="cellIs" priority="157" operator="equal" id="{3B43E957-D4FF-4B79-8632-AEB45618AFAB}">
            <xm:f>Listas!$B$150</xm:f>
            <x14:dxf>
              <font>
                <color theme="0"/>
              </font>
              <fill>
                <patternFill>
                  <bgColor theme="9" tint="-0.24994659260841701"/>
                </patternFill>
              </fill>
            </x14:dxf>
          </x14:cfRule>
          <x14:cfRule type="cellIs" priority="158" operator="equal" id="{D48D432B-7ACC-42CC-B5EA-B04174E6E564}">
            <xm:f>Listas!$B$149</xm:f>
            <x14:dxf>
              <fill>
                <patternFill>
                  <bgColor theme="7" tint="0.39994506668294322"/>
                </patternFill>
              </fill>
            </x14:dxf>
          </x14:cfRule>
          <x14:cfRule type="cellIs" priority="159" operator="equal" id="{49F16E07-1B55-4153-832A-D2FA44CBA1F9}">
            <xm:f>Listas!$B$148</xm:f>
            <x14:dxf>
              <fill>
                <patternFill>
                  <bgColor theme="5" tint="-0.24994659260841701"/>
                </patternFill>
              </fill>
            </x14:dxf>
          </x14:cfRule>
          <x14:cfRule type="cellIs" priority="160" operator="equal" id="{AFA8C6D1-B25E-4052-ACA4-1CD2291A6AB4}">
            <xm:f>Listas!$B$147</xm:f>
            <x14:dxf>
              <font>
                <color theme="0"/>
              </font>
              <fill>
                <patternFill>
                  <bgColor rgb="FFC00000"/>
                </patternFill>
              </fill>
            </x14:dxf>
          </x14:cfRule>
          <xm:sqref>K41</xm:sqref>
        </x14:conditionalFormatting>
        <x14:conditionalFormatting xmlns:xm="http://schemas.microsoft.com/office/excel/2006/main">
          <x14:cfRule type="cellIs" priority="151" operator="equal" id="{11A69AF6-754A-4EAE-9D8A-D7F512B5CA56}">
            <xm:f>Listas!$B$156</xm:f>
            <x14:dxf>
              <fill>
                <patternFill>
                  <bgColor theme="9" tint="0.39994506668294322"/>
                </patternFill>
              </fill>
            </x14:dxf>
          </x14:cfRule>
          <x14:cfRule type="cellIs" priority="152" operator="equal" id="{A1B91E89-43F2-44CC-9373-74DB4523BE7A}">
            <xm:f>Listas!$B$155</xm:f>
            <x14:dxf>
              <font>
                <color theme="0"/>
              </font>
              <fill>
                <patternFill>
                  <bgColor theme="9" tint="-0.24994659260841701"/>
                </patternFill>
              </fill>
            </x14:dxf>
          </x14:cfRule>
          <x14:cfRule type="cellIs" priority="153" operator="equal" id="{808A38AE-8EE9-4DA2-A1BD-EC6D2E0B5661}">
            <xm:f>Listas!$B$154</xm:f>
            <x14:dxf>
              <fill>
                <patternFill>
                  <bgColor theme="7" tint="0.39994506668294322"/>
                </patternFill>
              </fill>
            </x14:dxf>
          </x14:cfRule>
          <x14:cfRule type="cellIs" priority="154" operator="equal" id="{7A942A22-2002-4DAE-B13C-C36F4D34E722}">
            <xm:f>Listas!$B$153</xm:f>
            <x14:dxf>
              <fill>
                <patternFill>
                  <bgColor theme="5" tint="-0.24994659260841701"/>
                </patternFill>
              </fill>
            </x14:dxf>
          </x14:cfRule>
          <x14:cfRule type="cellIs" priority="155" operator="equal" id="{16F47218-5519-40A9-B5BA-621E0E1D80C5}">
            <xm:f>Listas!$B$152</xm:f>
            <x14:dxf>
              <font>
                <color theme="0"/>
              </font>
              <fill>
                <patternFill>
                  <bgColor rgb="FFC00000"/>
                </patternFill>
              </fill>
            </x14:dxf>
          </x14:cfRule>
          <xm:sqref>K42</xm:sqref>
        </x14:conditionalFormatting>
        <x14:conditionalFormatting xmlns:xm="http://schemas.microsoft.com/office/excel/2006/main">
          <x14:cfRule type="cellIs" priority="146" operator="equal" id="{0C0D377E-9DF3-403D-B32D-643835C4F47D}">
            <xm:f>Listas!$B$161</xm:f>
            <x14:dxf>
              <fill>
                <patternFill>
                  <bgColor theme="9" tint="0.39994506668294322"/>
                </patternFill>
              </fill>
            </x14:dxf>
          </x14:cfRule>
          <x14:cfRule type="cellIs" priority="147" operator="equal" id="{CB33B072-E833-458E-BA62-6C233876430E}">
            <xm:f>Listas!$B$160</xm:f>
            <x14:dxf>
              <font>
                <color theme="0"/>
              </font>
              <fill>
                <patternFill>
                  <bgColor theme="9" tint="-0.24994659260841701"/>
                </patternFill>
              </fill>
            </x14:dxf>
          </x14:cfRule>
          <x14:cfRule type="cellIs" priority="148" operator="equal" id="{7DE095DB-C447-4671-BFC6-89599BC78E53}">
            <xm:f>Listas!$B$159</xm:f>
            <x14:dxf>
              <fill>
                <patternFill>
                  <bgColor theme="7" tint="0.39994506668294322"/>
                </patternFill>
              </fill>
            </x14:dxf>
          </x14:cfRule>
          <x14:cfRule type="cellIs" priority="149" operator="equal" id="{17A7F4D3-B81D-49ED-B6D2-9C1D5AEADA04}">
            <xm:f>Listas!$B$158</xm:f>
            <x14:dxf>
              <fill>
                <patternFill>
                  <bgColor theme="5" tint="-0.24994659260841701"/>
                </patternFill>
              </fill>
            </x14:dxf>
          </x14:cfRule>
          <x14:cfRule type="cellIs" priority="150" operator="equal" id="{56ADFA42-AF8A-4D90-B017-6AA2C14350D3}">
            <xm:f>Listas!$B$157</xm:f>
            <x14:dxf>
              <font>
                <color theme="0"/>
              </font>
              <fill>
                <patternFill>
                  <bgColor rgb="FFC00000"/>
                </patternFill>
              </fill>
            </x14:dxf>
          </x14:cfRule>
          <xm:sqref>K43</xm:sqref>
        </x14:conditionalFormatting>
        <x14:conditionalFormatting xmlns:xm="http://schemas.microsoft.com/office/excel/2006/main">
          <x14:cfRule type="cellIs" priority="141" operator="equal" id="{4CED4349-DD0F-41A1-91F2-3C3433572114}">
            <xm:f>Listas!$B$166</xm:f>
            <x14:dxf>
              <fill>
                <patternFill>
                  <bgColor theme="9" tint="0.39994506668294322"/>
                </patternFill>
              </fill>
            </x14:dxf>
          </x14:cfRule>
          <x14:cfRule type="cellIs" priority="142" operator="equal" id="{74AFDBEE-F001-4594-B30E-E156F0B377DF}">
            <xm:f>Listas!$B$165</xm:f>
            <x14:dxf>
              <font>
                <color theme="0"/>
              </font>
              <fill>
                <patternFill>
                  <bgColor theme="9" tint="-0.24994659260841701"/>
                </patternFill>
              </fill>
            </x14:dxf>
          </x14:cfRule>
          <x14:cfRule type="cellIs" priority="143" operator="equal" id="{0CAD1D9D-8EC1-4919-9338-8445F4D33E2B}">
            <xm:f>Listas!$B$164</xm:f>
            <x14:dxf>
              <fill>
                <patternFill>
                  <bgColor theme="7" tint="0.39994506668294322"/>
                </patternFill>
              </fill>
            </x14:dxf>
          </x14:cfRule>
          <x14:cfRule type="cellIs" priority="144" operator="equal" id="{D442CA39-B75C-4462-95E7-1BB34083DEEF}">
            <xm:f>Listas!$B$163</xm:f>
            <x14:dxf>
              <fill>
                <patternFill>
                  <bgColor theme="5" tint="-0.24994659260841701"/>
                </patternFill>
              </fill>
            </x14:dxf>
          </x14:cfRule>
          <x14:cfRule type="cellIs" priority="145" operator="equal" id="{5843DB20-E414-4310-AAF3-00A660E1ACE6}">
            <xm:f>Listas!$B$162</xm:f>
            <x14:dxf>
              <font>
                <color theme="0"/>
              </font>
              <fill>
                <patternFill>
                  <bgColor rgb="FFC00000"/>
                </patternFill>
              </fill>
            </x14:dxf>
          </x14:cfRule>
          <xm:sqref>K44</xm:sqref>
        </x14:conditionalFormatting>
        <x14:conditionalFormatting xmlns:xm="http://schemas.microsoft.com/office/excel/2006/main">
          <x14:cfRule type="cellIs" priority="136" operator="equal" id="{A1980E82-6F5C-4AA4-A202-96034F0CDE72}">
            <xm:f>Listas!$B$171</xm:f>
            <x14:dxf>
              <fill>
                <patternFill>
                  <bgColor theme="9" tint="0.39994506668294322"/>
                </patternFill>
              </fill>
            </x14:dxf>
          </x14:cfRule>
          <x14:cfRule type="cellIs" priority="137" operator="equal" id="{2C03AAC4-82C5-40E9-B683-2CCB32F7F571}">
            <xm:f>Listas!$B$170</xm:f>
            <x14:dxf>
              <font>
                <color theme="0"/>
              </font>
              <fill>
                <patternFill>
                  <bgColor theme="9" tint="-0.24994659260841701"/>
                </patternFill>
              </fill>
            </x14:dxf>
          </x14:cfRule>
          <x14:cfRule type="cellIs" priority="138" operator="equal" id="{B3867684-4A99-4B26-9B61-6FB1947A2C09}">
            <xm:f>Listas!$B$169</xm:f>
            <x14:dxf>
              <fill>
                <patternFill>
                  <bgColor theme="7" tint="0.39994506668294322"/>
                </patternFill>
              </fill>
            </x14:dxf>
          </x14:cfRule>
          <x14:cfRule type="cellIs" priority="139" operator="equal" id="{40090BBC-BFFF-4403-B848-7B86AAB2A9F8}">
            <xm:f>Listas!$B$168</xm:f>
            <x14:dxf>
              <fill>
                <patternFill>
                  <bgColor theme="5" tint="-0.24994659260841701"/>
                </patternFill>
              </fill>
            </x14:dxf>
          </x14:cfRule>
          <x14:cfRule type="cellIs" priority="140" operator="equal" id="{BD2DF1CB-E212-4EB8-8FF0-A400AC361881}">
            <xm:f>Listas!$B$167</xm:f>
            <x14:dxf>
              <font>
                <color theme="0"/>
              </font>
              <fill>
                <patternFill>
                  <bgColor rgb="FFC00000"/>
                </patternFill>
              </fill>
            </x14:dxf>
          </x14:cfRule>
          <xm:sqref>K45</xm:sqref>
        </x14:conditionalFormatting>
        <x14:conditionalFormatting xmlns:xm="http://schemas.microsoft.com/office/excel/2006/main">
          <x14:cfRule type="cellIs" priority="131" operator="equal" id="{2E82ACCF-8976-41F4-B5BD-8F054B011D74}">
            <xm:f>Listas!$B$176</xm:f>
            <x14:dxf>
              <fill>
                <patternFill>
                  <bgColor theme="9" tint="0.39994506668294322"/>
                </patternFill>
              </fill>
            </x14:dxf>
          </x14:cfRule>
          <x14:cfRule type="cellIs" priority="132" operator="equal" id="{3F3A4FA2-AEF7-4F88-B565-BB4AB07E5B03}">
            <xm:f>Listas!$B$175</xm:f>
            <x14:dxf>
              <font>
                <color theme="0"/>
              </font>
              <fill>
                <patternFill>
                  <bgColor theme="9" tint="-0.24994659260841701"/>
                </patternFill>
              </fill>
            </x14:dxf>
          </x14:cfRule>
          <x14:cfRule type="cellIs" priority="133" operator="equal" id="{FD99C63B-321F-4CCB-9FDD-928B52055CE1}">
            <xm:f>Listas!$B$174</xm:f>
            <x14:dxf>
              <fill>
                <patternFill>
                  <bgColor theme="7" tint="0.39994506668294322"/>
                </patternFill>
              </fill>
            </x14:dxf>
          </x14:cfRule>
          <x14:cfRule type="cellIs" priority="134" operator="equal" id="{5FDDC97B-F6BD-498E-9D3C-8F3171B2FDDA}">
            <xm:f>Listas!$B$173</xm:f>
            <x14:dxf>
              <fill>
                <patternFill>
                  <bgColor theme="5" tint="-0.24994659260841701"/>
                </patternFill>
              </fill>
            </x14:dxf>
          </x14:cfRule>
          <x14:cfRule type="cellIs" priority="135" operator="equal" id="{049EBC22-BCF1-4479-9C87-F59ED9245B0C}">
            <xm:f>Listas!$B$172</xm:f>
            <x14:dxf>
              <font>
                <color theme="0"/>
              </font>
              <fill>
                <patternFill>
                  <bgColor rgb="FFC00000"/>
                </patternFill>
              </fill>
            </x14:dxf>
          </x14:cfRule>
          <xm:sqref>K46</xm:sqref>
        </x14:conditionalFormatting>
        <x14:conditionalFormatting xmlns:xm="http://schemas.microsoft.com/office/excel/2006/main">
          <x14:cfRule type="cellIs" priority="126" operator="equal" id="{85133693-0807-40C3-84BD-AB478C279788}">
            <xm:f>Listas!$B$181</xm:f>
            <x14:dxf>
              <fill>
                <patternFill>
                  <bgColor theme="9" tint="0.39994506668294322"/>
                </patternFill>
              </fill>
            </x14:dxf>
          </x14:cfRule>
          <x14:cfRule type="cellIs" priority="127" operator="equal" id="{C66E96D9-961F-401C-9B46-183A9CA3CC39}">
            <xm:f>Listas!$B$180</xm:f>
            <x14:dxf>
              <font>
                <color theme="0"/>
              </font>
              <fill>
                <patternFill>
                  <bgColor theme="9" tint="-0.24994659260841701"/>
                </patternFill>
              </fill>
            </x14:dxf>
          </x14:cfRule>
          <x14:cfRule type="cellIs" priority="128" operator="equal" id="{D348ABCB-FBFB-4C4B-A8E8-52ACA7B1DD87}">
            <xm:f>Listas!$B$179</xm:f>
            <x14:dxf>
              <fill>
                <patternFill>
                  <bgColor theme="7" tint="0.39994506668294322"/>
                </patternFill>
              </fill>
            </x14:dxf>
          </x14:cfRule>
          <x14:cfRule type="cellIs" priority="129" operator="equal" id="{1C324246-9E07-46E5-ACCF-8323B92A6DC0}">
            <xm:f>Listas!$B$178</xm:f>
            <x14:dxf>
              <fill>
                <patternFill>
                  <bgColor theme="5" tint="-0.24994659260841701"/>
                </patternFill>
              </fill>
            </x14:dxf>
          </x14:cfRule>
          <x14:cfRule type="cellIs" priority="130" operator="equal" id="{34E65568-EA9E-4AD6-8D6A-A887A0F45959}">
            <xm:f>Listas!$B$177</xm:f>
            <x14:dxf>
              <font>
                <color theme="0"/>
              </font>
              <fill>
                <patternFill>
                  <bgColor rgb="FFC00000"/>
                </patternFill>
              </fill>
            </x14:dxf>
          </x14:cfRule>
          <xm:sqref>K47</xm:sqref>
        </x14:conditionalFormatting>
        <x14:conditionalFormatting xmlns:xm="http://schemas.microsoft.com/office/excel/2006/main">
          <x14:cfRule type="cellIs" priority="121" operator="equal" id="{16ECD898-63BB-4251-AB92-4358107F2AC8}">
            <xm:f>Listas!$B$186</xm:f>
            <x14:dxf>
              <fill>
                <patternFill>
                  <bgColor theme="9" tint="0.39994506668294322"/>
                </patternFill>
              </fill>
            </x14:dxf>
          </x14:cfRule>
          <x14:cfRule type="cellIs" priority="122" operator="equal" id="{3D05AABD-D888-4ADB-9022-2043D6C8370E}">
            <xm:f>Listas!$B$185</xm:f>
            <x14:dxf>
              <font>
                <color theme="0"/>
              </font>
              <fill>
                <patternFill>
                  <bgColor theme="9" tint="-0.24994659260841701"/>
                </patternFill>
              </fill>
            </x14:dxf>
          </x14:cfRule>
          <x14:cfRule type="cellIs" priority="123" operator="equal" id="{FAE89EA0-6890-4D6D-B3AF-4F9D60763CA2}">
            <xm:f>Listas!$B$184</xm:f>
            <x14:dxf>
              <fill>
                <patternFill>
                  <bgColor theme="7" tint="0.39994506668294322"/>
                </patternFill>
              </fill>
            </x14:dxf>
          </x14:cfRule>
          <x14:cfRule type="cellIs" priority="124" operator="equal" id="{72E37A38-EDB1-4997-A0F2-28ACA281179E}">
            <xm:f>Listas!$B$183</xm:f>
            <x14:dxf>
              <fill>
                <patternFill>
                  <bgColor theme="5" tint="-0.24994659260841701"/>
                </patternFill>
              </fill>
            </x14:dxf>
          </x14:cfRule>
          <x14:cfRule type="cellIs" priority="125" operator="equal" id="{9AC04AF3-698B-4D93-9071-2ABAE3DD3DE6}">
            <xm:f>Listas!$B$182</xm:f>
            <x14:dxf>
              <font>
                <color theme="0"/>
              </font>
              <fill>
                <patternFill>
                  <bgColor rgb="FFC00000"/>
                </patternFill>
              </fill>
            </x14:dxf>
          </x14:cfRule>
          <xm:sqref>K48</xm:sqref>
        </x14:conditionalFormatting>
        <x14:conditionalFormatting xmlns:xm="http://schemas.microsoft.com/office/excel/2006/main">
          <x14:cfRule type="cellIs" priority="116" operator="equal" id="{F8FEE304-C948-41A1-8721-97F0EAECDD33}">
            <xm:f>Listas!$B$191</xm:f>
            <x14:dxf>
              <fill>
                <patternFill>
                  <bgColor theme="9" tint="0.39994506668294322"/>
                </patternFill>
              </fill>
            </x14:dxf>
          </x14:cfRule>
          <x14:cfRule type="cellIs" priority="117" operator="equal" id="{87E753DE-31AB-4846-AB8B-139661D862CE}">
            <xm:f>Listas!$B$190</xm:f>
            <x14:dxf>
              <font>
                <color theme="0"/>
              </font>
              <fill>
                <patternFill>
                  <bgColor theme="9" tint="-0.24994659260841701"/>
                </patternFill>
              </fill>
            </x14:dxf>
          </x14:cfRule>
          <x14:cfRule type="cellIs" priority="118" operator="equal" id="{F29A0C5E-FBE4-43F3-B8A5-5542D462F462}">
            <xm:f>Listas!$B$189</xm:f>
            <x14:dxf>
              <fill>
                <patternFill>
                  <bgColor theme="7" tint="0.39994506668294322"/>
                </patternFill>
              </fill>
            </x14:dxf>
          </x14:cfRule>
          <x14:cfRule type="cellIs" priority="119" operator="equal" id="{C308825D-58C4-47B1-9BFC-7F80DA2E039A}">
            <xm:f>Listas!$B$188</xm:f>
            <x14:dxf>
              <fill>
                <patternFill>
                  <bgColor theme="5" tint="-0.24994659260841701"/>
                </patternFill>
              </fill>
            </x14:dxf>
          </x14:cfRule>
          <x14:cfRule type="cellIs" priority="120" operator="equal" id="{C0D177EC-6F68-41C6-B616-74C62DA533CF}">
            <xm:f>Listas!$B$187</xm:f>
            <x14:dxf>
              <font>
                <color theme="0"/>
              </font>
              <fill>
                <patternFill>
                  <bgColor rgb="FFC00000"/>
                </patternFill>
              </fill>
            </x14:dxf>
          </x14:cfRule>
          <xm:sqref>K49</xm:sqref>
        </x14:conditionalFormatting>
        <x14:conditionalFormatting xmlns:xm="http://schemas.microsoft.com/office/excel/2006/main">
          <x14:cfRule type="cellIs" priority="111" operator="equal" id="{1CA3F6C2-2C67-4185-8F3E-72E6EA3B83BB}">
            <xm:f>Listas!$B$196</xm:f>
            <x14:dxf>
              <font>
                <color auto="1"/>
              </font>
              <fill>
                <patternFill>
                  <bgColor theme="9" tint="0.39994506668294322"/>
                </patternFill>
              </fill>
            </x14:dxf>
          </x14:cfRule>
          <x14:cfRule type="cellIs" priority="112" operator="equal" id="{E1B8AAEE-D407-4A27-9AE6-EBDDB5637D25}">
            <xm:f>Listas!$B$195</xm:f>
            <x14:dxf>
              <font>
                <color theme="0"/>
              </font>
              <fill>
                <patternFill>
                  <bgColor theme="9" tint="-0.24994659260841701"/>
                </patternFill>
              </fill>
            </x14:dxf>
          </x14:cfRule>
          <x14:cfRule type="cellIs" priority="113" operator="equal" id="{E26F6FF3-DC65-4D69-BC4D-1331CF76E479}">
            <xm:f>Listas!$B$194</xm:f>
            <x14:dxf>
              <fill>
                <patternFill>
                  <bgColor theme="7" tint="0.39994506668294322"/>
                </patternFill>
              </fill>
            </x14:dxf>
          </x14:cfRule>
          <x14:cfRule type="cellIs" priority="114" operator="equal" id="{EA29644E-6C28-460A-95EF-3FA4E637C6DD}">
            <xm:f>Listas!$B$193</xm:f>
            <x14:dxf>
              <fill>
                <patternFill>
                  <bgColor theme="5" tint="-0.24994659260841701"/>
                </patternFill>
              </fill>
            </x14:dxf>
          </x14:cfRule>
          <x14:cfRule type="cellIs" priority="115" operator="equal" id="{CA2B91ED-9375-44D9-ABB3-05543D91CFF5}">
            <xm:f>Listas!$B$192</xm:f>
            <x14:dxf>
              <font>
                <color theme="0"/>
              </font>
              <fill>
                <patternFill>
                  <bgColor rgb="FFC00000"/>
                </patternFill>
              </fill>
            </x14:dxf>
          </x14:cfRule>
          <xm:sqref>K50</xm:sqref>
        </x14:conditionalFormatting>
        <x14:conditionalFormatting xmlns:xm="http://schemas.microsoft.com/office/excel/2006/main">
          <x14:cfRule type="cellIs" priority="106" operator="equal" id="{34C3DE75-7F0B-4758-A42D-067D2F5E57F6}">
            <xm:f>Listas!$B$201</xm:f>
            <x14:dxf>
              <fill>
                <patternFill>
                  <bgColor theme="9" tint="0.39994506668294322"/>
                </patternFill>
              </fill>
            </x14:dxf>
          </x14:cfRule>
          <x14:cfRule type="cellIs" priority="107" operator="equal" id="{2159AE8F-9128-4730-9741-2E8BF2645E41}">
            <xm:f>Listas!$B$200</xm:f>
            <x14:dxf>
              <font>
                <color theme="0"/>
              </font>
              <fill>
                <patternFill>
                  <bgColor theme="9" tint="-0.24994659260841701"/>
                </patternFill>
              </fill>
            </x14:dxf>
          </x14:cfRule>
          <x14:cfRule type="cellIs" priority="108" operator="equal" id="{00F17924-3BE0-4E71-AB64-6F7C42AB1A07}">
            <xm:f>Listas!$B$199</xm:f>
            <x14:dxf>
              <fill>
                <patternFill>
                  <bgColor theme="7" tint="0.39994506668294322"/>
                </patternFill>
              </fill>
            </x14:dxf>
          </x14:cfRule>
          <x14:cfRule type="cellIs" priority="109" operator="equal" id="{3D2C1376-D178-493C-921E-77B194AF87D2}">
            <xm:f>Listas!$B$198</xm:f>
            <x14:dxf>
              <fill>
                <patternFill>
                  <bgColor theme="5" tint="-0.24994659260841701"/>
                </patternFill>
              </fill>
            </x14:dxf>
          </x14:cfRule>
          <x14:cfRule type="cellIs" priority="110" operator="equal" id="{03613AE4-9930-40CD-8C8D-073679B458FB}">
            <xm:f>Listas!$B$197</xm:f>
            <x14:dxf>
              <font>
                <color theme="0"/>
              </font>
              <fill>
                <patternFill>
                  <bgColor rgb="FFC00000"/>
                </patternFill>
              </fill>
            </x14:dxf>
          </x14:cfRule>
          <xm:sqref>K51</xm:sqref>
        </x14:conditionalFormatting>
        <x14:conditionalFormatting xmlns:xm="http://schemas.microsoft.com/office/excel/2006/main">
          <x14:cfRule type="cellIs" priority="101" operator="equal" id="{6211918E-A781-4BAB-BD99-5ABB2D053245}">
            <xm:f>Listas!$B$206</xm:f>
            <x14:dxf>
              <fill>
                <patternFill>
                  <bgColor theme="9" tint="0.39994506668294322"/>
                </patternFill>
              </fill>
            </x14:dxf>
          </x14:cfRule>
          <x14:cfRule type="cellIs" priority="102" operator="equal" id="{3324A527-F7A3-4893-8B2A-DE66C61385A3}">
            <xm:f>Listas!$B$205</xm:f>
            <x14:dxf>
              <font>
                <color theme="0"/>
              </font>
              <fill>
                <patternFill>
                  <bgColor theme="9" tint="-0.24994659260841701"/>
                </patternFill>
              </fill>
            </x14:dxf>
          </x14:cfRule>
          <x14:cfRule type="cellIs" priority="103" operator="equal" id="{DFEC43FD-BDBA-43F2-A816-867FB2F60F48}">
            <xm:f>Listas!$B$204</xm:f>
            <x14:dxf>
              <fill>
                <patternFill>
                  <bgColor theme="7" tint="0.39994506668294322"/>
                </patternFill>
              </fill>
            </x14:dxf>
          </x14:cfRule>
          <x14:cfRule type="cellIs" priority="104" operator="equal" id="{2A1744AE-9DB3-47B8-ABC6-A52B366055B6}">
            <xm:f>Listas!$B$203</xm:f>
            <x14:dxf>
              <fill>
                <patternFill>
                  <bgColor theme="5" tint="-0.24994659260841701"/>
                </patternFill>
              </fill>
            </x14:dxf>
          </x14:cfRule>
          <x14:cfRule type="cellIs" priority="105" operator="equal" id="{196F4F26-12EA-48CA-98FC-841497F2725C}">
            <xm:f>Listas!$B$202</xm:f>
            <x14:dxf>
              <font>
                <color theme="0"/>
              </font>
              <fill>
                <patternFill>
                  <bgColor rgb="FFC00000"/>
                </patternFill>
              </fill>
            </x14:dxf>
          </x14:cfRule>
          <xm:sqref>K52</xm:sqref>
        </x14:conditionalFormatting>
        <x14:conditionalFormatting xmlns:xm="http://schemas.microsoft.com/office/excel/2006/main">
          <x14:cfRule type="cellIs" priority="96" operator="equal" id="{03BB1199-1E6E-4F0B-BE47-2BE6E23980BC}">
            <xm:f>Listas!$B$211</xm:f>
            <x14:dxf>
              <fill>
                <patternFill>
                  <bgColor theme="9" tint="0.39994506668294322"/>
                </patternFill>
              </fill>
            </x14:dxf>
          </x14:cfRule>
          <x14:cfRule type="cellIs" priority="97" operator="equal" id="{8686E062-A3F8-430A-A538-ABC0D49CA0FC}">
            <xm:f>Listas!$B$210</xm:f>
            <x14:dxf>
              <font>
                <color theme="0"/>
              </font>
              <fill>
                <patternFill>
                  <bgColor theme="9" tint="-0.24994659260841701"/>
                </patternFill>
              </fill>
            </x14:dxf>
          </x14:cfRule>
          <x14:cfRule type="cellIs" priority="98" operator="equal" id="{FD00EE47-5B0B-4983-9BF8-CC0F3FBB0816}">
            <xm:f>Listas!$B$209</xm:f>
            <x14:dxf>
              <fill>
                <patternFill>
                  <bgColor theme="7" tint="0.39994506668294322"/>
                </patternFill>
              </fill>
            </x14:dxf>
          </x14:cfRule>
          <x14:cfRule type="cellIs" priority="99" operator="equal" id="{D1176931-9AE4-4A7F-AEFB-D0DAEBFC2056}">
            <xm:f>Listas!$B$208</xm:f>
            <x14:dxf>
              <fill>
                <patternFill>
                  <bgColor theme="5" tint="-0.24994659260841701"/>
                </patternFill>
              </fill>
            </x14:dxf>
          </x14:cfRule>
          <x14:cfRule type="cellIs" priority="100" operator="equal" id="{8AE3DDE2-D0D8-426C-BEDC-4CE850117950}">
            <xm:f>Listas!$B$207</xm:f>
            <x14:dxf>
              <font>
                <color theme="0"/>
              </font>
              <fill>
                <patternFill>
                  <bgColor rgb="FFC00000"/>
                </patternFill>
              </fill>
            </x14:dxf>
          </x14:cfRule>
          <xm:sqref>K53</xm:sqref>
        </x14:conditionalFormatting>
        <x14:conditionalFormatting xmlns:xm="http://schemas.microsoft.com/office/excel/2006/main">
          <x14:cfRule type="cellIs" priority="91" operator="equal" id="{F2C3DCAC-50DA-4CAB-9CA0-F416CA8F972A}">
            <xm:f>Listas!$B$216</xm:f>
            <x14:dxf>
              <fill>
                <patternFill>
                  <bgColor theme="9" tint="0.39994506668294322"/>
                </patternFill>
              </fill>
            </x14:dxf>
          </x14:cfRule>
          <x14:cfRule type="cellIs" priority="92" operator="equal" id="{B4F2AC29-55F0-469A-8BBD-DD70DEC65B87}">
            <xm:f>Listas!$B$215</xm:f>
            <x14:dxf>
              <font>
                <color theme="0"/>
              </font>
              <fill>
                <patternFill>
                  <bgColor theme="9" tint="-0.24994659260841701"/>
                </patternFill>
              </fill>
            </x14:dxf>
          </x14:cfRule>
          <x14:cfRule type="cellIs" priority="93" operator="equal" id="{E6A9FC1E-A8C5-482D-BE4B-75F011BE56B1}">
            <xm:f>Listas!$B$214</xm:f>
            <x14:dxf>
              <fill>
                <patternFill>
                  <bgColor theme="7" tint="0.39994506668294322"/>
                </patternFill>
              </fill>
            </x14:dxf>
          </x14:cfRule>
          <x14:cfRule type="cellIs" priority="94" operator="equal" id="{1F6EDA56-6D0D-4D4E-8998-90A1DD3AB73E}">
            <xm:f>Listas!$B$213</xm:f>
            <x14:dxf>
              <fill>
                <patternFill>
                  <bgColor theme="5" tint="-0.24994659260841701"/>
                </patternFill>
              </fill>
            </x14:dxf>
          </x14:cfRule>
          <x14:cfRule type="cellIs" priority="95" operator="equal" id="{99457173-AEAF-40EC-A84E-4EF56122075D}">
            <xm:f>Listas!$B$212</xm:f>
            <x14:dxf>
              <font>
                <color theme="0"/>
              </font>
              <fill>
                <patternFill>
                  <bgColor rgb="FFC00000"/>
                </patternFill>
              </fill>
            </x14:dxf>
          </x14:cfRule>
          <xm:sqref>K54</xm:sqref>
        </x14:conditionalFormatting>
        <x14:conditionalFormatting xmlns:xm="http://schemas.microsoft.com/office/excel/2006/main">
          <x14:cfRule type="cellIs" priority="86" operator="equal" id="{EF932201-F327-4F91-8AC4-22B2D9A0EAFD}">
            <xm:f>Listas!$B$221</xm:f>
            <x14:dxf>
              <fill>
                <patternFill>
                  <bgColor theme="9" tint="0.39994506668294322"/>
                </patternFill>
              </fill>
            </x14:dxf>
          </x14:cfRule>
          <x14:cfRule type="cellIs" priority="87" operator="equal" id="{679BE95D-A125-48C3-81AF-79D92A4152D7}">
            <xm:f>Listas!$B$220</xm:f>
            <x14:dxf>
              <font>
                <color theme="0"/>
              </font>
              <fill>
                <patternFill>
                  <bgColor theme="9" tint="-0.24994659260841701"/>
                </patternFill>
              </fill>
            </x14:dxf>
          </x14:cfRule>
          <x14:cfRule type="cellIs" priority="88" operator="equal" id="{612A0334-B7FC-4A4E-9EC2-BC2163286D2A}">
            <xm:f>Listas!$B$219</xm:f>
            <x14:dxf>
              <fill>
                <patternFill>
                  <bgColor theme="7" tint="0.39994506668294322"/>
                </patternFill>
              </fill>
            </x14:dxf>
          </x14:cfRule>
          <x14:cfRule type="cellIs" priority="89" operator="equal" id="{C9AC6680-156D-4FF2-8E22-876A326C607D}">
            <xm:f>Listas!$B$218</xm:f>
            <x14:dxf>
              <fill>
                <patternFill>
                  <bgColor theme="5" tint="-0.24994659260841701"/>
                </patternFill>
              </fill>
            </x14:dxf>
          </x14:cfRule>
          <x14:cfRule type="cellIs" priority="90" operator="equal" id="{D34C1A4A-5CA1-4672-AAB6-12B05576BE19}">
            <xm:f>Listas!$B$217</xm:f>
            <x14:dxf>
              <font>
                <color theme="0"/>
              </font>
              <fill>
                <patternFill>
                  <bgColor rgb="FFC00000"/>
                </patternFill>
              </fill>
            </x14:dxf>
          </x14:cfRule>
          <xm:sqref>K55</xm:sqref>
        </x14:conditionalFormatting>
        <x14:conditionalFormatting xmlns:xm="http://schemas.microsoft.com/office/excel/2006/main">
          <x14:cfRule type="cellIs" priority="81" operator="equal" id="{5AC1E24A-61C1-4E36-A88C-5486A2DF79D6}">
            <xm:f>Listas!$B$226</xm:f>
            <x14:dxf>
              <fill>
                <patternFill>
                  <bgColor theme="9" tint="0.39994506668294322"/>
                </patternFill>
              </fill>
            </x14:dxf>
          </x14:cfRule>
          <x14:cfRule type="cellIs" priority="82" operator="equal" id="{816E7742-0E32-46DE-B1F0-FFF1ADF23C48}">
            <xm:f>Listas!$B$225</xm:f>
            <x14:dxf>
              <font>
                <color theme="0"/>
              </font>
              <fill>
                <patternFill>
                  <bgColor theme="9" tint="-0.24994659260841701"/>
                </patternFill>
              </fill>
            </x14:dxf>
          </x14:cfRule>
          <x14:cfRule type="cellIs" priority="83" operator="equal" id="{94BC894E-BC5E-4599-9046-5D7254CFA7C0}">
            <xm:f>Listas!$B$224</xm:f>
            <x14:dxf>
              <fill>
                <patternFill>
                  <bgColor theme="7" tint="0.39994506668294322"/>
                </patternFill>
              </fill>
            </x14:dxf>
          </x14:cfRule>
          <x14:cfRule type="cellIs" priority="84" operator="equal" id="{2E2C7A4E-A400-4987-BA1B-07828E87C4B4}">
            <xm:f>Listas!$B$223</xm:f>
            <x14:dxf>
              <fill>
                <patternFill>
                  <bgColor theme="5" tint="-0.24994659260841701"/>
                </patternFill>
              </fill>
            </x14:dxf>
          </x14:cfRule>
          <x14:cfRule type="cellIs" priority="85" operator="equal" id="{BB5D804D-9A15-4284-8342-175B489DEF7A}">
            <xm:f>Listas!$B$222</xm:f>
            <x14:dxf>
              <font>
                <color theme="0"/>
              </font>
              <fill>
                <patternFill>
                  <bgColor rgb="FFC00000"/>
                </patternFill>
              </fill>
            </x14:dxf>
          </x14:cfRule>
          <xm:sqref>K56</xm:sqref>
        </x14:conditionalFormatting>
        <x14:conditionalFormatting xmlns:xm="http://schemas.microsoft.com/office/excel/2006/main">
          <x14:cfRule type="cellIs" priority="76" operator="equal" id="{903ADC79-BC24-4D31-B8AF-F007DD9C3217}">
            <xm:f>Listas!$B$231</xm:f>
            <x14:dxf>
              <fill>
                <patternFill>
                  <bgColor theme="9" tint="0.39994506668294322"/>
                </patternFill>
              </fill>
            </x14:dxf>
          </x14:cfRule>
          <x14:cfRule type="cellIs" priority="77" operator="equal" id="{7B975D21-FC82-4508-A535-28851CE401DD}">
            <xm:f>Listas!$B$230</xm:f>
            <x14:dxf>
              <font>
                <color theme="0"/>
              </font>
              <fill>
                <patternFill>
                  <bgColor theme="9" tint="-0.24994659260841701"/>
                </patternFill>
              </fill>
            </x14:dxf>
          </x14:cfRule>
          <x14:cfRule type="cellIs" priority="78" operator="equal" id="{E14937FE-ADE1-411F-B39A-30A8BDCCF492}">
            <xm:f>Listas!$B$229</xm:f>
            <x14:dxf>
              <fill>
                <patternFill>
                  <bgColor theme="7" tint="0.39994506668294322"/>
                </patternFill>
              </fill>
            </x14:dxf>
          </x14:cfRule>
          <x14:cfRule type="cellIs" priority="79" operator="equal" id="{0FB795A3-EA14-4312-8927-DB0CF904C658}">
            <xm:f>Listas!$B$228</xm:f>
            <x14:dxf>
              <fill>
                <patternFill>
                  <bgColor theme="5" tint="-0.24994659260841701"/>
                </patternFill>
              </fill>
            </x14:dxf>
          </x14:cfRule>
          <x14:cfRule type="cellIs" priority="80" operator="equal" id="{4CA75F09-7E41-4DFD-A73D-53A3BFD24449}">
            <xm:f>Listas!$B$227</xm:f>
            <x14:dxf>
              <font>
                <color theme="0"/>
              </font>
              <fill>
                <patternFill>
                  <bgColor rgb="FFC00000"/>
                </patternFill>
              </fill>
            </x14:dxf>
          </x14:cfRule>
          <xm:sqref>K57</xm:sqref>
        </x14:conditionalFormatting>
        <x14:conditionalFormatting xmlns:xm="http://schemas.microsoft.com/office/excel/2006/main">
          <x14:cfRule type="cellIs" priority="71" operator="equal" id="{A49477E6-8687-4256-9E04-66D6CE51F373}">
            <xm:f>Listas!$B$236</xm:f>
            <x14:dxf>
              <fill>
                <patternFill>
                  <bgColor theme="9" tint="0.39994506668294322"/>
                </patternFill>
              </fill>
            </x14:dxf>
          </x14:cfRule>
          <x14:cfRule type="cellIs" priority="72" operator="equal" id="{641012B3-BE91-4077-8790-CC3494EF9250}">
            <xm:f>Listas!$B$235</xm:f>
            <x14:dxf>
              <font>
                <color theme="0"/>
              </font>
              <fill>
                <patternFill>
                  <bgColor theme="9" tint="-0.24994659260841701"/>
                </patternFill>
              </fill>
            </x14:dxf>
          </x14:cfRule>
          <x14:cfRule type="cellIs" priority="73" operator="equal" id="{6B2AB7EA-9676-4583-9593-DEB7823D3138}">
            <xm:f>Listas!$B$234</xm:f>
            <x14:dxf>
              <fill>
                <patternFill>
                  <bgColor theme="7" tint="0.39994506668294322"/>
                </patternFill>
              </fill>
            </x14:dxf>
          </x14:cfRule>
          <x14:cfRule type="cellIs" priority="74" operator="equal" id="{47B691AC-376E-4FBE-95F2-FE98DD202CF2}">
            <xm:f>Listas!$B$233</xm:f>
            <x14:dxf>
              <fill>
                <patternFill>
                  <bgColor theme="5" tint="-0.24994659260841701"/>
                </patternFill>
              </fill>
            </x14:dxf>
          </x14:cfRule>
          <x14:cfRule type="cellIs" priority="75" operator="equal" id="{4607F3AF-8B1D-4E18-971E-4493042AE372}">
            <xm:f>Listas!$B$232</xm:f>
            <x14:dxf>
              <font>
                <color theme="0"/>
              </font>
              <fill>
                <patternFill>
                  <bgColor rgb="FFC00000"/>
                </patternFill>
              </fill>
            </x14:dxf>
          </x14:cfRule>
          <xm:sqref>K58</xm:sqref>
        </x14:conditionalFormatting>
        <x14:conditionalFormatting xmlns:xm="http://schemas.microsoft.com/office/excel/2006/main">
          <x14:cfRule type="cellIs" priority="66" operator="equal" id="{87B3E399-FCF1-43DC-AA53-0C3D554000CC}">
            <xm:f>Listas!$B$241</xm:f>
            <x14:dxf>
              <fill>
                <patternFill>
                  <bgColor theme="9" tint="0.39994506668294322"/>
                </patternFill>
              </fill>
            </x14:dxf>
          </x14:cfRule>
          <x14:cfRule type="cellIs" priority="67" operator="equal" id="{3FF3D98E-70DE-44CF-A34E-995B24D46705}">
            <xm:f>Listas!$B$240</xm:f>
            <x14:dxf>
              <font>
                <color theme="0"/>
              </font>
              <fill>
                <patternFill>
                  <bgColor theme="9" tint="-0.24994659260841701"/>
                </patternFill>
              </fill>
            </x14:dxf>
          </x14:cfRule>
          <x14:cfRule type="cellIs" priority="68" operator="equal" id="{185CAFF3-6E1A-4629-98F7-64BE3ECBCF0B}">
            <xm:f>Listas!$B$239</xm:f>
            <x14:dxf>
              <fill>
                <patternFill>
                  <bgColor theme="7" tint="0.39994506668294322"/>
                </patternFill>
              </fill>
            </x14:dxf>
          </x14:cfRule>
          <x14:cfRule type="cellIs" priority="69" operator="equal" id="{2BBB51AA-A998-490A-8F13-BD2634D963A7}">
            <xm:f>Listas!$B$238</xm:f>
            <x14:dxf>
              <fill>
                <patternFill>
                  <bgColor theme="5" tint="-0.24994659260841701"/>
                </patternFill>
              </fill>
            </x14:dxf>
          </x14:cfRule>
          <x14:cfRule type="cellIs" priority="70" operator="equal" id="{C5CFA123-0F7B-4DBF-9A6B-AC1EAF5EB16B}">
            <xm:f>Listas!$B$237</xm:f>
            <x14:dxf>
              <font>
                <color theme="0"/>
              </font>
              <fill>
                <patternFill>
                  <bgColor rgb="FFC00000"/>
                </patternFill>
              </fill>
            </x14:dxf>
          </x14:cfRule>
          <xm:sqref>K59</xm:sqref>
        </x14:conditionalFormatting>
        <x14:conditionalFormatting xmlns:xm="http://schemas.microsoft.com/office/excel/2006/main">
          <x14:cfRule type="cellIs" priority="61" operator="equal" id="{98CD6E62-CECA-4A24-A837-7A366DB05AA6}">
            <xm:f>Listas!$B$246</xm:f>
            <x14:dxf>
              <fill>
                <patternFill>
                  <bgColor theme="9" tint="0.39994506668294322"/>
                </patternFill>
              </fill>
            </x14:dxf>
          </x14:cfRule>
          <x14:cfRule type="cellIs" priority="62" operator="equal" id="{138B922A-E338-4685-A2C4-32CB73E137A3}">
            <xm:f>Listas!$B$245</xm:f>
            <x14:dxf>
              <font>
                <color theme="0"/>
              </font>
              <fill>
                <patternFill>
                  <bgColor theme="9" tint="-0.24994659260841701"/>
                </patternFill>
              </fill>
            </x14:dxf>
          </x14:cfRule>
          <x14:cfRule type="cellIs" priority="63" operator="equal" id="{87C88E75-5ADE-44E7-BBF6-C07CB5C7959A}">
            <xm:f>Listas!$B$244</xm:f>
            <x14:dxf>
              <fill>
                <patternFill>
                  <bgColor theme="7" tint="0.39994506668294322"/>
                </patternFill>
              </fill>
            </x14:dxf>
          </x14:cfRule>
          <x14:cfRule type="cellIs" priority="64" operator="equal" id="{332FEA4D-3FE8-440C-B1BB-A993538E4A58}">
            <xm:f>Listas!$B$243</xm:f>
            <x14:dxf>
              <fill>
                <patternFill>
                  <bgColor theme="5" tint="-0.24994659260841701"/>
                </patternFill>
              </fill>
            </x14:dxf>
          </x14:cfRule>
          <x14:cfRule type="cellIs" priority="65" operator="equal" id="{1B5B8200-810C-4597-BA92-841F4B209516}">
            <xm:f>Listas!$B$242</xm:f>
            <x14:dxf>
              <font>
                <color theme="0"/>
              </font>
              <fill>
                <patternFill>
                  <bgColor rgb="FFC00000"/>
                </patternFill>
              </fill>
            </x14:dxf>
          </x14:cfRule>
          <xm:sqref>K60</xm:sqref>
        </x14:conditionalFormatting>
        <x14:conditionalFormatting xmlns:xm="http://schemas.microsoft.com/office/excel/2006/main">
          <x14:cfRule type="cellIs" priority="56" operator="equal" id="{2B8E9CC8-99A3-4E93-888B-594D8239FC0E}">
            <xm:f>Listas!$B$251</xm:f>
            <x14:dxf>
              <fill>
                <patternFill>
                  <bgColor theme="9" tint="0.39994506668294322"/>
                </patternFill>
              </fill>
            </x14:dxf>
          </x14:cfRule>
          <x14:cfRule type="cellIs" priority="57" operator="equal" id="{C31E6662-96D2-4934-94FE-905CB1AA9B38}">
            <xm:f>Listas!$B$250</xm:f>
            <x14:dxf>
              <font>
                <color theme="0"/>
              </font>
              <fill>
                <patternFill>
                  <bgColor theme="9" tint="-0.24994659260841701"/>
                </patternFill>
              </fill>
            </x14:dxf>
          </x14:cfRule>
          <x14:cfRule type="cellIs" priority="58" operator="equal" id="{6AAFDD4C-0023-4B60-B7F0-491D5B85A311}">
            <xm:f>Listas!$B$249</xm:f>
            <x14:dxf>
              <fill>
                <patternFill>
                  <bgColor theme="7" tint="0.39994506668294322"/>
                </patternFill>
              </fill>
            </x14:dxf>
          </x14:cfRule>
          <x14:cfRule type="cellIs" priority="59" operator="equal" id="{FD5E9ADA-414A-4FA7-9578-CDBC0413DA4A}">
            <xm:f>Listas!$B$248</xm:f>
            <x14:dxf>
              <fill>
                <patternFill>
                  <bgColor theme="5" tint="-0.24994659260841701"/>
                </patternFill>
              </fill>
            </x14:dxf>
          </x14:cfRule>
          <x14:cfRule type="cellIs" priority="60" operator="equal" id="{FD03F5F7-059E-4870-B584-F1E2234F0285}">
            <xm:f>Listas!$B$247</xm:f>
            <x14:dxf>
              <font>
                <color theme="0"/>
              </font>
              <fill>
                <patternFill>
                  <bgColor rgb="FFC00000"/>
                </patternFill>
              </fill>
            </x14:dxf>
          </x14:cfRule>
          <xm:sqref>K61</xm:sqref>
        </x14:conditionalFormatting>
        <x14:conditionalFormatting xmlns:xm="http://schemas.microsoft.com/office/excel/2006/main">
          <x14:cfRule type="cellIs" priority="51" operator="equal" id="{A6D158ED-FE1A-4134-BF6F-075874B7E8B4}">
            <xm:f>Listas!$B$256</xm:f>
            <x14:dxf>
              <fill>
                <patternFill>
                  <bgColor theme="9" tint="0.39994506668294322"/>
                </patternFill>
              </fill>
            </x14:dxf>
          </x14:cfRule>
          <x14:cfRule type="cellIs" priority="52" operator="equal" id="{75343659-28BF-490C-93B5-9D00FA76EE6D}">
            <xm:f>Listas!$B$255</xm:f>
            <x14:dxf>
              <font>
                <color theme="0"/>
              </font>
              <fill>
                <patternFill>
                  <bgColor theme="9" tint="-0.24994659260841701"/>
                </patternFill>
              </fill>
            </x14:dxf>
          </x14:cfRule>
          <x14:cfRule type="cellIs" priority="53" operator="equal" id="{34644C50-71B4-4A4D-BB94-A1D23407514D}">
            <xm:f>Listas!$B$254</xm:f>
            <x14:dxf>
              <fill>
                <patternFill>
                  <bgColor theme="7" tint="0.39994506668294322"/>
                </patternFill>
              </fill>
            </x14:dxf>
          </x14:cfRule>
          <x14:cfRule type="cellIs" priority="54" operator="equal" id="{BEBA819F-B38C-46D4-B6E0-21BFF990AE78}">
            <xm:f>Listas!$B$253</xm:f>
            <x14:dxf>
              <fill>
                <patternFill>
                  <bgColor theme="5" tint="-0.24994659260841701"/>
                </patternFill>
              </fill>
            </x14:dxf>
          </x14:cfRule>
          <x14:cfRule type="cellIs" priority="55" operator="equal" id="{41ECFC17-2267-4EF3-A991-3DAD20A761C7}">
            <xm:f>Listas!$B$252</xm:f>
            <x14:dxf>
              <font>
                <color theme="0"/>
              </font>
              <fill>
                <patternFill>
                  <bgColor rgb="FFC00000"/>
                </patternFill>
              </fill>
            </x14:dxf>
          </x14:cfRule>
          <xm:sqref>K62</xm:sqref>
        </x14:conditionalFormatting>
        <x14:conditionalFormatting xmlns:xm="http://schemas.microsoft.com/office/excel/2006/main">
          <x14:cfRule type="cellIs" priority="46" operator="equal" id="{1411F8D8-BD82-4443-BEC8-C3BB115C171A}">
            <xm:f>Listas!$B$261</xm:f>
            <x14:dxf>
              <fill>
                <patternFill>
                  <bgColor theme="9" tint="0.39994506668294322"/>
                </patternFill>
              </fill>
            </x14:dxf>
          </x14:cfRule>
          <x14:cfRule type="cellIs" priority="47" operator="equal" id="{EC6C3776-DADB-4961-A25B-50056194C287}">
            <xm:f>Listas!$B$260</xm:f>
            <x14:dxf>
              <font>
                <color theme="0"/>
              </font>
              <fill>
                <patternFill>
                  <bgColor theme="9" tint="-0.24994659260841701"/>
                </patternFill>
              </fill>
            </x14:dxf>
          </x14:cfRule>
          <x14:cfRule type="cellIs" priority="48" operator="equal" id="{913F7EA9-FA0B-4466-94C8-C6E1E38C214A}">
            <xm:f>Listas!$B$259</xm:f>
            <x14:dxf>
              <fill>
                <patternFill>
                  <bgColor theme="7" tint="0.39994506668294322"/>
                </patternFill>
              </fill>
            </x14:dxf>
          </x14:cfRule>
          <x14:cfRule type="cellIs" priority="49" operator="equal" id="{7CC5DB97-C952-4098-9704-8A5AB7BAF171}">
            <xm:f>Listas!$B$258</xm:f>
            <x14:dxf>
              <fill>
                <patternFill>
                  <bgColor theme="5" tint="-0.24994659260841701"/>
                </patternFill>
              </fill>
            </x14:dxf>
          </x14:cfRule>
          <x14:cfRule type="cellIs" priority="50" operator="equal" id="{23101D16-DCAC-474A-A07D-5F4F09BD157B}">
            <xm:f>Listas!$B$257</xm:f>
            <x14:dxf>
              <font>
                <color theme="0"/>
              </font>
              <fill>
                <patternFill>
                  <bgColor rgb="FFC00000"/>
                </patternFill>
              </fill>
            </x14:dxf>
          </x14:cfRule>
          <xm:sqref>K63</xm:sqref>
        </x14:conditionalFormatting>
        <x14:conditionalFormatting xmlns:xm="http://schemas.microsoft.com/office/excel/2006/main">
          <x14:cfRule type="cellIs" priority="41" operator="equal" id="{798C22C3-5726-4D1A-A653-E4F39FC3852B}">
            <xm:f>Listas!$B$266</xm:f>
            <x14:dxf>
              <fill>
                <patternFill>
                  <bgColor theme="9" tint="0.39994506668294322"/>
                </patternFill>
              </fill>
            </x14:dxf>
          </x14:cfRule>
          <x14:cfRule type="cellIs" priority="42" operator="equal" id="{B04C6A90-9415-4519-A3A4-F7A7CCA80292}">
            <xm:f>Listas!$B$265</xm:f>
            <x14:dxf>
              <font>
                <color theme="0"/>
              </font>
              <fill>
                <patternFill>
                  <bgColor theme="9" tint="-0.24994659260841701"/>
                </patternFill>
              </fill>
            </x14:dxf>
          </x14:cfRule>
          <x14:cfRule type="cellIs" priority="43" operator="equal" id="{D0135CFD-DA0F-41B7-9B79-9C8082043AF4}">
            <xm:f>Listas!$B$264</xm:f>
            <x14:dxf>
              <fill>
                <patternFill>
                  <bgColor theme="7" tint="0.39994506668294322"/>
                </patternFill>
              </fill>
            </x14:dxf>
          </x14:cfRule>
          <x14:cfRule type="cellIs" priority="44" operator="equal" id="{D07B0A6F-E445-4DDC-A9B6-1530EEADE182}">
            <xm:f>Listas!$B$263</xm:f>
            <x14:dxf>
              <fill>
                <patternFill>
                  <bgColor theme="5" tint="-0.24994659260841701"/>
                </patternFill>
              </fill>
            </x14:dxf>
          </x14:cfRule>
          <x14:cfRule type="cellIs" priority="45" operator="equal" id="{D571E159-803B-43CA-8343-8E7411F0BCE8}">
            <xm:f>Listas!$B$262</xm:f>
            <x14:dxf>
              <font>
                <color theme="0"/>
              </font>
              <fill>
                <patternFill>
                  <bgColor rgb="FFC00000"/>
                </patternFill>
              </fill>
            </x14:dxf>
          </x14:cfRule>
          <xm:sqref>K64</xm:sqref>
        </x14:conditionalFormatting>
        <x14:conditionalFormatting xmlns:xm="http://schemas.microsoft.com/office/excel/2006/main">
          <x14:cfRule type="cellIs" priority="36" operator="equal" id="{77D23D39-192B-4C4A-AAF8-B8D2341CCB22}">
            <xm:f>Listas!$B$271</xm:f>
            <x14:dxf>
              <fill>
                <patternFill>
                  <bgColor theme="9" tint="0.39994506668294322"/>
                </patternFill>
              </fill>
            </x14:dxf>
          </x14:cfRule>
          <x14:cfRule type="cellIs" priority="37" operator="equal" id="{FA35BE2C-2B66-4B3E-9798-26A26563283A}">
            <xm:f>Listas!$B$270</xm:f>
            <x14:dxf>
              <font>
                <color theme="0"/>
              </font>
              <fill>
                <patternFill>
                  <bgColor theme="9" tint="-0.24994659260841701"/>
                </patternFill>
              </fill>
            </x14:dxf>
          </x14:cfRule>
          <x14:cfRule type="cellIs" priority="38" operator="equal" id="{B5C9666C-CDB5-4BD6-BE14-5FE6FC4CF38A}">
            <xm:f>Listas!$B$269</xm:f>
            <x14:dxf>
              <fill>
                <patternFill>
                  <bgColor theme="7" tint="0.39994506668294322"/>
                </patternFill>
              </fill>
            </x14:dxf>
          </x14:cfRule>
          <x14:cfRule type="cellIs" priority="39" operator="equal" id="{BC05DD68-BE3D-4C01-9D10-D70E988B060D}">
            <xm:f>Listas!$B$268</xm:f>
            <x14:dxf>
              <fill>
                <patternFill>
                  <bgColor theme="5" tint="-0.24994659260841701"/>
                </patternFill>
              </fill>
            </x14:dxf>
          </x14:cfRule>
          <x14:cfRule type="cellIs" priority="40" operator="equal" id="{6649948B-C84F-4919-8811-E1FAA95C0273}">
            <xm:f>Listas!$B$267</xm:f>
            <x14:dxf>
              <font>
                <color theme="0"/>
              </font>
              <fill>
                <patternFill>
                  <bgColor rgb="FFC00000"/>
                </patternFill>
              </fill>
            </x14:dxf>
          </x14:cfRule>
          <xm:sqref>K65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80"/>
  <sheetViews>
    <sheetView showGridLines="0" topLeftCell="R13" zoomScaleNormal="100" workbookViewId="0">
      <selection activeCell="J1" sqref="J1"/>
    </sheetView>
  </sheetViews>
  <sheetFormatPr baseColWidth="10" defaultColWidth="11.42578125" defaultRowHeight="0" customHeight="1" zeroHeight="1" x14ac:dyDescent="0.25"/>
  <cols>
    <col min="1" max="1" width="1.7109375" style="115" customWidth="1"/>
    <col min="2" max="2" width="1.28515625" style="115" customWidth="1"/>
    <col min="3" max="3" width="23.7109375" style="115" customWidth="1"/>
    <col min="4" max="4" width="11.42578125" style="115" customWidth="1"/>
    <col min="5" max="5" width="2" style="115" customWidth="1"/>
    <col min="6" max="6" width="11.42578125" style="115" customWidth="1"/>
    <col min="7" max="7" width="17.85546875" style="115" hidden="1" customWidth="1"/>
    <col min="8" max="8" width="17.5703125" style="115" hidden="1" customWidth="1"/>
    <col min="9" max="9" width="28.5703125" style="115" bestFit="1" customWidth="1"/>
    <col min="10" max="10" width="9.140625" style="117" customWidth="1"/>
    <col min="11" max="11" width="35" style="115" customWidth="1"/>
    <col min="12" max="12" width="146.140625" style="115" customWidth="1"/>
    <col min="13" max="14" width="17.7109375" style="115" customWidth="1"/>
    <col min="15" max="16" width="17.7109375" style="118" customWidth="1"/>
    <col min="17" max="17" width="20" style="115" customWidth="1"/>
    <col min="18" max="19" width="20.28515625" style="117" customWidth="1"/>
    <col min="20" max="20" width="28.28515625" style="115" customWidth="1"/>
    <col min="21" max="21" width="1.42578125" style="115" customWidth="1"/>
    <col min="22" max="22" width="16.85546875" style="115" customWidth="1"/>
    <col min="23" max="23" width="101.28515625" style="118" customWidth="1"/>
    <col min="24" max="24" width="47.85546875" style="118" customWidth="1"/>
    <col min="25" max="16384" width="11.42578125" style="115"/>
  </cols>
  <sheetData>
    <row r="1" spans="2:25" ht="4.5" customHeight="1" x14ac:dyDescent="0.25">
      <c r="C1" s="116"/>
      <c r="W1" s="119"/>
      <c r="X1" s="119"/>
    </row>
    <row r="2" spans="2:25" ht="125.25" customHeight="1" x14ac:dyDescent="0.25">
      <c r="B2" s="120"/>
      <c r="C2" s="261"/>
      <c r="D2" s="261"/>
      <c r="E2" s="261"/>
      <c r="F2" s="261"/>
      <c r="G2" s="261"/>
      <c r="H2" s="261"/>
      <c r="I2" s="261"/>
      <c r="J2" s="261"/>
      <c r="K2" s="261"/>
      <c r="L2" s="261"/>
      <c r="M2" s="261"/>
      <c r="N2" s="261"/>
      <c r="O2" s="261"/>
      <c r="P2" s="261"/>
      <c r="Q2" s="261"/>
      <c r="R2" s="261"/>
      <c r="S2" s="261"/>
      <c r="T2" s="261"/>
      <c r="U2" s="121"/>
      <c r="W2" s="122"/>
      <c r="X2" s="122"/>
    </row>
    <row r="3" spans="2:25" ht="18" x14ac:dyDescent="0.25">
      <c r="B3" s="123"/>
      <c r="C3" s="262" t="s">
        <v>351</v>
      </c>
      <c r="D3" s="263"/>
      <c r="E3" s="263"/>
      <c r="F3" s="263"/>
      <c r="G3" s="263"/>
      <c r="H3" s="263"/>
      <c r="I3" s="263"/>
      <c r="J3" s="263"/>
      <c r="K3" s="263"/>
      <c r="L3" s="263"/>
      <c r="M3" s="263"/>
      <c r="N3" s="263"/>
      <c r="O3" s="263"/>
      <c r="P3" s="263"/>
      <c r="Q3" s="263"/>
      <c r="R3" s="263"/>
      <c r="S3" s="263"/>
      <c r="T3" s="263"/>
      <c r="U3" s="124"/>
      <c r="W3" s="115"/>
      <c r="X3" s="115"/>
    </row>
    <row r="4" spans="2:25" ht="18.75" customHeight="1" x14ac:dyDescent="0.25">
      <c r="B4" s="123"/>
      <c r="C4" s="125"/>
      <c r="D4" s="126"/>
      <c r="E4" s="126"/>
      <c r="F4" s="126"/>
      <c r="G4" s="126"/>
      <c r="H4" s="126"/>
      <c r="I4" s="126"/>
      <c r="J4" s="127"/>
      <c r="K4" s="126"/>
      <c r="L4" s="126"/>
      <c r="M4" s="126"/>
      <c r="N4" s="126"/>
      <c r="O4" s="126"/>
      <c r="P4" s="126"/>
      <c r="Q4" s="126"/>
      <c r="R4" s="126"/>
      <c r="S4" s="126"/>
      <c r="T4" s="126"/>
      <c r="U4" s="128"/>
      <c r="W4" s="122"/>
      <c r="X4" s="122"/>
    </row>
    <row r="5" spans="2:25" ht="16.5" customHeight="1" x14ac:dyDescent="0.25">
      <c r="B5" s="123"/>
      <c r="C5" s="125"/>
      <c r="D5" s="126"/>
      <c r="E5" s="126"/>
      <c r="F5" s="126"/>
      <c r="G5" s="126"/>
      <c r="H5" s="126"/>
      <c r="I5" s="126"/>
      <c r="J5" s="127"/>
      <c r="K5" s="126"/>
      <c r="L5" s="126"/>
      <c r="M5" s="126"/>
      <c r="N5" s="126"/>
      <c r="O5" s="126"/>
      <c r="P5" s="126"/>
      <c r="Q5" s="126"/>
      <c r="R5" s="126"/>
      <c r="S5" s="126"/>
      <c r="T5" s="126"/>
      <c r="U5" s="128"/>
      <c r="W5" s="122"/>
      <c r="X5" s="122"/>
    </row>
    <row r="6" spans="2:25" ht="27.75" customHeight="1" x14ac:dyDescent="0.25">
      <c r="B6" s="123"/>
      <c r="C6" s="264" t="s">
        <v>352</v>
      </c>
      <c r="D6" s="265"/>
      <c r="E6" s="265"/>
      <c r="F6" s="265"/>
      <c r="G6" s="265"/>
      <c r="H6" s="265"/>
      <c r="I6" s="266"/>
      <c r="J6" s="129"/>
      <c r="K6" s="267" t="s">
        <v>353</v>
      </c>
      <c r="L6" s="268"/>
      <c r="M6" s="267" t="s">
        <v>354</v>
      </c>
      <c r="N6" s="268"/>
      <c r="O6" s="130"/>
      <c r="P6" s="130"/>
      <c r="Q6" s="269" t="s">
        <v>355</v>
      </c>
      <c r="R6" s="269"/>
      <c r="S6" s="269"/>
      <c r="T6" s="268"/>
      <c r="U6" s="128"/>
      <c r="W6" s="122"/>
      <c r="X6" s="122"/>
    </row>
    <row r="7" spans="2:25" ht="27.75" customHeight="1" x14ac:dyDescent="0.25">
      <c r="B7" s="123"/>
      <c r="C7" s="277" t="s">
        <v>356</v>
      </c>
      <c r="D7" s="278"/>
      <c r="E7" s="278"/>
      <c r="F7" s="278"/>
      <c r="G7" s="278"/>
      <c r="H7" s="278"/>
      <c r="I7" s="279"/>
      <c r="J7" s="131"/>
      <c r="K7" s="286">
        <f>AVERAGE(Q12:Q65)</f>
        <v>88.798757763975146</v>
      </c>
      <c r="L7" s="287"/>
      <c r="M7" s="292" t="str">
        <f>IF(K7="","",IF(AND(K7=0),"Inicial",IF(AND(K7&gt;0,K7&lt;=65),"Básico",IF(AND(K7&gt;=66,K7&lt;=79),"Intermedio",IF(AND(K7&gt;=80,K7&lt;=94),"Avanzado 1",IF(AND(K7&gt;=95,K7&lt;=100),"Avanzado 2",""))))))</f>
        <v>Avanzado 1</v>
      </c>
      <c r="N7" s="293"/>
      <c r="O7" s="132"/>
      <c r="P7" s="132"/>
      <c r="Q7" s="298" t="str">
        <f>VLOOKUP(M7,PARAMETROS!A4:E9,2,FALSE)</f>
        <v>La evidencia observada cumple a cabalidad con el ítem, evaluado, es decir que el desarrollo de las actividades programadas se ejecuta conforme a lo planeado, con la debida oportunidad, efectividad y cuenta con las evidencias documentales que lo soportan</v>
      </c>
      <c r="R7" s="321"/>
      <c r="S7" s="321"/>
      <c r="T7" s="299"/>
      <c r="U7" s="128"/>
      <c r="W7" s="122"/>
      <c r="X7" s="122"/>
    </row>
    <row r="8" spans="2:25" ht="27.75" customHeight="1" x14ac:dyDescent="0.25">
      <c r="B8" s="123"/>
      <c r="C8" s="280"/>
      <c r="D8" s="281"/>
      <c r="E8" s="281"/>
      <c r="F8" s="281"/>
      <c r="G8" s="281"/>
      <c r="H8" s="281"/>
      <c r="I8" s="282"/>
      <c r="J8" s="133"/>
      <c r="K8" s="288"/>
      <c r="L8" s="289"/>
      <c r="M8" s="294"/>
      <c r="N8" s="295"/>
      <c r="O8" s="134"/>
      <c r="P8" s="134"/>
      <c r="Q8" s="300"/>
      <c r="R8" s="322"/>
      <c r="S8" s="322"/>
      <c r="T8" s="301"/>
      <c r="U8" s="128"/>
      <c r="W8" s="122"/>
      <c r="X8" s="122"/>
    </row>
    <row r="9" spans="2:25" ht="28.5" customHeight="1" x14ac:dyDescent="0.25">
      <c r="B9" s="123"/>
      <c r="C9" s="283"/>
      <c r="D9" s="284"/>
      <c r="E9" s="284"/>
      <c r="F9" s="284"/>
      <c r="G9" s="284"/>
      <c r="H9" s="284"/>
      <c r="I9" s="285"/>
      <c r="J9" s="135"/>
      <c r="K9" s="290"/>
      <c r="L9" s="291"/>
      <c r="M9" s="296"/>
      <c r="N9" s="297"/>
      <c r="O9" s="136"/>
      <c r="P9" s="136"/>
      <c r="Q9" s="302"/>
      <c r="R9" s="323"/>
      <c r="S9" s="323"/>
      <c r="T9" s="303"/>
      <c r="U9" s="128"/>
      <c r="W9" s="122"/>
      <c r="X9" s="122"/>
    </row>
    <row r="10" spans="2:25" ht="10.5" customHeight="1" x14ac:dyDescent="0.25">
      <c r="B10" s="123"/>
      <c r="C10" s="125"/>
      <c r="D10" s="126"/>
      <c r="E10" s="126"/>
      <c r="F10" s="126"/>
      <c r="G10" s="126"/>
      <c r="H10" s="126"/>
      <c r="I10" s="126"/>
      <c r="J10" s="127"/>
      <c r="K10" s="126"/>
      <c r="L10" s="126"/>
      <c r="M10" s="126"/>
      <c r="N10" s="126"/>
      <c r="O10" s="126"/>
      <c r="P10" s="126"/>
      <c r="Q10" s="126"/>
      <c r="R10" s="127"/>
      <c r="S10" s="127"/>
      <c r="T10" s="126"/>
      <c r="U10" s="128"/>
      <c r="W10" s="122"/>
      <c r="X10" s="122"/>
    </row>
    <row r="11" spans="2:25" ht="92.25" customHeight="1" x14ac:dyDescent="0.25">
      <c r="B11" s="123"/>
      <c r="C11" s="137" t="s">
        <v>357</v>
      </c>
      <c r="D11" s="137" t="s">
        <v>358</v>
      </c>
      <c r="E11" s="137" t="s">
        <v>359</v>
      </c>
      <c r="F11" s="137" t="s">
        <v>360</v>
      </c>
      <c r="G11" s="137" t="s">
        <v>358</v>
      </c>
      <c r="H11" s="137" t="s">
        <v>359</v>
      </c>
      <c r="I11" s="137" t="s">
        <v>361</v>
      </c>
      <c r="J11" s="138" t="s">
        <v>522</v>
      </c>
      <c r="K11" s="137" t="s">
        <v>0</v>
      </c>
      <c r="L11" s="139" t="s">
        <v>362</v>
      </c>
      <c r="M11" s="137" t="s">
        <v>363</v>
      </c>
      <c r="N11" s="137"/>
      <c r="O11" s="137" t="s">
        <v>523</v>
      </c>
      <c r="P11" s="140" t="s">
        <v>524</v>
      </c>
      <c r="Q11" s="137" t="s">
        <v>525</v>
      </c>
      <c r="R11" s="138" t="s">
        <v>526</v>
      </c>
      <c r="S11" s="138" t="s">
        <v>526</v>
      </c>
      <c r="T11" s="139" t="s">
        <v>365</v>
      </c>
      <c r="U11" s="141"/>
      <c r="V11" s="142" t="s">
        <v>366</v>
      </c>
      <c r="W11" s="143" t="s">
        <v>367</v>
      </c>
      <c r="X11" s="143" t="s">
        <v>368</v>
      </c>
      <c r="Y11" s="115" t="s">
        <v>369</v>
      </c>
    </row>
    <row r="12" spans="2:25" ht="61.5" customHeight="1" x14ac:dyDescent="0.3">
      <c r="B12" s="123"/>
      <c r="C12" s="304" t="s">
        <v>370</v>
      </c>
      <c r="D12" s="307"/>
      <c r="E12" s="310">
        <v>0.3</v>
      </c>
      <c r="F12" s="273" t="s">
        <v>371</v>
      </c>
      <c r="G12" s="314" t="e">
        <f>(+(M12*15)+(#REF!*10)+(M13*15)+(M14*20)+(M45*20)+(#REF!*20))/100</f>
        <v>#VALUE!</v>
      </c>
      <c r="H12" s="144" t="s">
        <v>372</v>
      </c>
      <c r="I12" s="273" t="s">
        <v>373</v>
      </c>
      <c r="J12" s="145">
        <v>1</v>
      </c>
      <c r="K12" s="146" t="s">
        <v>3</v>
      </c>
      <c r="L12" s="147" t="s">
        <v>12</v>
      </c>
      <c r="M12" s="148" t="str">
        <f>IF(L12="","",INDEX(Niveles,MATCH(MID('MGDA reporte I-2026 con justif'!L12,1,180),Listas!$E$2:$E$271,0),1))</f>
        <v>AVANZADO 2</v>
      </c>
      <c r="N12" s="148">
        <f>IFERROR(INDEX(PARAMETROS!$E$15:$E$19,MATCH(M12,PARAMETROS!$A$15:$A$19,0),1), "")</f>
        <v>100</v>
      </c>
      <c r="O12" s="148">
        <v>100</v>
      </c>
      <c r="P12" s="149">
        <v>100</v>
      </c>
      <c r="Q12" s="270">
        <f>IFERROR(AVERAGE(N12:N18),"")</f>
        <v>97.428571428571431</v>
      </c>
      <c r="R12" s="324">
        <f>IFERROR(AVERAGE(O12:O18),"")</f>
        <v>97.428571428571431</v>
      </c>
      <c r="S12" s="324">
        <f>IFERROR(AVERAGE(P12:P18),"")</f>
        <v>97.428571428571431</v>
      </c>
      <c r="T12" s="150" t="s">
        <v>374</v>
      </c>
      <c r="U12" s="128"/>
      <c r="V12" s="122" t="s">
        <v>375</v>
      </c>
      <c r="W12" s="151" t="s">
        <v>376</v>
      </c>
      <c r="X12" s="152" t="s">
        <v>377</v>
      </c>
      <c r="Y12" s="115" t="s">
        <v>378</v>
      </c>
    </row>
    <row r="13" spans="2:25" ht="291.75" customHeight="1" x14ac:dyDescent="0.25">
      <c r="B13" s="123"/>
      <c r="C13" s="305"/>
      <c r="D13" s="308"/>
      <c r="E13" s="311"/>
      <c r="F13" s="313"/>
      <c r="G13" s="315"/>
      <c r="H13" s="144" t="s">
        <v>379</v>
      </c>
      <c r="I13" s="313"/>
      <c r="J13" s="145">
        <v>2</v>
      </c>
      <c r="K13" s="146" t="s">
        <v>14</v>
      </c>
      <c r="L13" s="147" t="s">
        <v>18</v>
      </c>
      <c r="M13" s="148" t="str">
        <f>IF(L13="","",INDEX(Niveles,MATCH(MID('MGDA reporte I-2026 con justif'!L13,1,180),Listas!$E$2:$E$271,0),1))</f>
        <v>AVANZADO 1</v>
      </c>
      <c r="N13" s="148">
        <f>IFERROR(INDEX(PARAMETROS!$E$15:$E$19,MATCH(M13,PARAMETROS!$A$15:$A$19,0),1), "")</f>
        <v>94</v>
      </c>
      <c r="O13" s="148">
        <v>94</v>
      </c>
      <c r="P13" s="149">
        <v>94</v>
      </c>
      <c r="Q13" s="271"/>
      <c r="R13" s="325"/>
      <c r="S13" s="325"/>
      <c r="T13" s="153" t="s">
        <v>374</v>
      </c>
      <c r="U13" s="154"/>
      <c r="V13" s="155" t="s">
        <v>380</v>
      </c>
      <c r="W13" s="156" t="s">
        <v>381</v>
      </c>
      <c r="X13" s="157" t="s">
        <v>382</v>
      </c>
      <c r="Y13" s="115" t="s">
        <v>383</v>
      </c>
    </row>
    <row r="14" spans="2:25" ht="120.75" customHeight="1" x14ac:dyDescent="0.25">
      <c r="B14" s="123"/>
      <c r="C14" s="305"/>
      <c r="D14" s="308"/>
      <c r="E14" s="311"/>
      <c r="F14" s="313"/>
      <c r="G14" s="315"/>
      <c r="H14" s="144" t="s">
        <v>384</v>
      </c>
      <c r="I14" s="313"/>
      <c r="J14" s="145">
        <v>3</v>
      </c>
      <c r="K14" s="146" t="s">
        <v>20</v>
      </c>
      <c r="L14" s="147" t="s">
        <v>25</v>
      </c>
      <c r="M14" s="148" t="str">
        <f>IF(L14="","",INDEX(Niveles,MATCH(MID('MGDA reporte I-2026 con justif'!L14,1,180),Listas!$E$2:$E$271,0),1))</f>
        <v>AVANZADO 2</v>
      </c>
      <c r="N14" s="148">
        <f>IFERROR(INDEX(PARAMETROS!$E$15:$E$19,MATCH(M14,PARAMETROS!$A$15:$A$19,0),1), "")</f>
        <v>100</v>
      </c>
      <c r="O14" s="148">
        <v>100</v>
      </c>
      <c r="P14" s="149">
        <v>100</v>
      </c>
      <c r="Q14" s="271"/>
      <c r="R14" s="325"/>
      <c r="S14" s="325"/>
      <c r="T14" s="158" t="s">
        <v>374</v>
      </c>
      <c r="U14" s="159"/>
      <c r="V14" s="160" t="s">
        <v>385</v>
      </c>
      <c r="W14" s="161" t="s">
        <v>386</v>
      </c>
      <c r="X14" s="157" t="s">
        <v>387</v>
      </c>
    </row>
    <row r="15" spans="2:25" ht="102" customHeight="1" x14ac:dyDescent="0.25">
      <c r="B15" s="123"/>
      <c r="C15" s="305"/>
      <c r="D15" s="308"/>
      <c r="E15" s="311"/>
      <c r="F15" s="313"/>
      <c r="G15" s="315"/>
      <c r="H15" s="144"/>
      <c r="I15" s="313"/>
      <c r="J15" s="145">
        <v>4</v>
      </c>
      <c r="K15" s="146" t="s">
        <v>26</v>
      </c>
      <c r="L15" s="147" t="s">
        <v>31</v>
      </c>
      <c r="M15" s="148" t="str">
        <f>IF(L15="","",INDEX(Niveles,MATCH(MID('MGDA reporte I-2026 con justif'!L15,1,180),Listas!$E$2:$E$271,0),1))</f>
        <v>AVANZADO 2</v>
      </c>
      <c r="N15" s="148">
        <f>IFERROR(INDEX(PARAMETROS!$E$15:$E$19,MATCH(M15,PARAMETROS!$A$15:$A$19,0),1), "")</f>
        <v>100</v>
      </c>
      <c r="O15" s="148">
        <v>100</v>
      </c>
      <c r="P15" s="149">
        <v>100</v>
      </c>
      <c r="Q15" s="271"/>
      <c r="R15" s="325"/>
      <c r="S15" s="325"/>
      <c r="T15" s="153" t="s">
        <v>374</v>
      </c>
      <c r="U15" s="154"/>
      <c r="V15" s="155" t="s">
        <v>385</v>
      </c>
      <c r="W15" s="162" t="s">
        <v>388</v>
      </c>
      <c r="X15" s="157" t="s">
        <v>389</v>
      </c>
    </row>
    <row r="16" spans="2:25" ht="54" customHeight="1" x14ac:dyDescent="0.25">
      <c r="B16" s="123"/>
      <c r="C16" s="305"/>
      <c r="D16" s="308"/>
      <c r="E16" s="311"/>
      <c r="F16" s="313"/>
      <c r="G16" s="315"/>
      <c r="H16" s="144"/>
      <c r="I16" s="313"/>
      <c r="J16" s="145">
        <v>5</v>
      </c>
      <c r="K16" s="146" t="s">
        <v>32</v>
      </c>
      <c r="L16" s="147" t="s">
        <v>37</v>
      </c>
      <c r="M16" s="148" t="str">
        <f>IF(L16="","",INDEX(Niveles,MATCH(MID('MGDA reporte I-2026 con justif'!L16,1,180),Listas!$E$2:$E$271,0),1))</f>
        <v>AVANZADO 2</v>
      </c>
      <c r="N16" s="148">
        <f>IFERROR(INDEX(PARAMETROS!$E$15:$E$19,MATCH(M16,PARAMETROS!$A$15:$A$19,0),1), "")</f>
        <v>100</v>
      </c>
      <c r="O16" s="148">
        <v>100</v>
      </c>
      <c r="P16" s="149">
        <v>100</v>
      </c>
      <c r="Q16" s="271"/>
      <c r="R16" s="325"/>
      <c r="S16" s="325"/>
      <c r="T16" s="163" t="s">
        <v>374</v>
      </c>
      <c r="U16" s="128"/>
      <c r="V16" s="122" t="s">
        <v>390</v>
      </c>
      <c r="W16" s="151" t="s">
        <v>391</v>
      </c>
      <c r="X16" s="151" t="s">
        <v>392</v>
      </c>
    </row>
    <row r="17" spans="2:26" ht="150" customHeight="1" x14ac:dyDescent="0.25">
      <c r="B17" s="123"/>
      <c r="C17" s="305"/>
      <c r="D17" s="308"/>
      <c r="E17" s="311"/>
      <c r="F17" s="313"/>
      <c r="G17" s="315"/>
      <c r="H17" s="144"/>
      <c r="I17" s="313"/>
      <c r="J17" s="145">
        <v>6</v>
      </c>
      <c r="K17" s="146" t="s">
        <v>38</v>
      </c>
      <c r="L17" s="147" t="s">
        <v>42</v>
      </c>
      <c r="M17" s="148" t="str">
        <f>IF(L17="","",INDEX(Niveles,MATCH(MID('MGDA reporte I-2026 con justif'!L17,1,180),Listas!$E$2:$E$271,0),1))</f>
        <v>AVANZADO 1</v>
      </c>
      <c r="N17" s="148">
        <f>IFERROR(INDEX(PARAMETROS!$E$15:$E$19,MATCH(M17,PARAMETROS!$A$15:$A$19,0),1), "")</f>
        <v>94</v>
      </c>
      <c r="O17" s="148">
        <v>94</v>
      </c>
      <c r="P17" s="148">
        <v>94</v>
      </c>
      <c r="Q17" s="271"/>
      <c r="R17" s="325"/>
      <c r="S17" s="325"/>
      <c r="T17" s="163" t="s">
        <v>374</v>
      </c>
      <c r="U17" s="128"/>
      <c r="V17" s="122" t="s">
        <v>393</v>
      </c>
      <c r="W17" s="151" t="s">
        <v>394</v>
      </c>
      <c r="X17" s="151" t="s">
        <v>395</v>
      </c>
    </row>
    <row r="18" spans="2:26" ht="57.75" customHeight="1" x14ac:dyDescent="0.25">
      <c r="B18" s="123"/>
      <c r="C18" s="305"/>
      <c r="D18" s="308"/>
      <c r="E18" s="311"/>
      <c r="F18" s="313"/>
      <c r="G18" s="315"/>
      <c r="H18" s="144"/>
      <c r="I18" s="274"/>
      <c r="J18" s="145">
        <v>7</v>
      </c>
      <c r="K18" s="146" t="s">
        <v>44</v>
      </c>
      <c r="L18" s="147" t="s">
        <v>48</v>
      </c>
      <c r="M18" s="148" t="str">
        <f>IF(L18="","",INDEX(Niveles,MATCH(MID('MGDA reporte I-2026 con justif'!L18,1,180),Listas!$E$2:$E$271,0),1))</f>
        <v>AVANZADO 1</v>
      </c>
      <c r="N18" s="148">
        <f>IFERROR(INDEX(PARAMETROS!$E$15:$E$19,MATCH(M18,PARAMETROS!$A$15:$A$19,0),1), "")</f>
        <v>94</v>
      </c>
      <c r="O18" s="148">
        <v>94</v>
      </c>
      <c r="P18" s="149">
        <v>94</v>
      </c>
      <c r="Q18" s="272"/>
      <c r="R18" s="326"/>
      <c r="S18" s="326"/>
      <c r="T18" s="163" t="s">
        <v>374</v>
      </c>
      <c r="U18" s="128"/>
      <c r="V18" s="122" t="s">
        <v>396</v>
      </c>
      <c r="W18" s="164" t="s">
        <v>397</v>
      </c>
      <c r="X18" s="203" t="s">
        <v>398</v>
      </c>
      <c r="Y18" s="202"/>
    </row>
    <row r="19" spans="2:26" ht="54" x14ac:dyDescent="0.25">
      <c r="B19" s="123"/>
      <c r="C19" s="305"/>
      <c r="D19" s="308"/>
      <c r="E19" s="311"/>
      <c r="F19" s="313"/>
      <c r="G19" s="315"/>
      <c r="H19" s="144"/>
      <c r="I19" s="273" t="s">
        <v>399</v>
      </c>
      <c r="J19" s="145">
        <v>1</v>
      </c>
      <c r="K19" s="146" t="s">
        <v>50</v>
      </c>
      <c r="L19" s="147" t="s">
        <v>55</v>
      </c>
      <c r="M19" s="148" t="str">
        <f>IF(L19="","",INDEX(Niveles,MATCH(MID('MGDA reporte I-2026 con justif'!L19,1,180),Listas!$E$2:$E$271,0),1))</f>
        <v>AVANZADO 2</v>
      </c>
      <c r="N19" s="148">
        <f>IFERROR(INDEX(PARAMETROS!$E$15:$E$19,MATCH(M19,PARAMETROS!$A$15:$A$19,0),1), "")</f>
        <v>100</v>
      </c>
      <c r="O19" s="148">
        <v>100</v>
      </c>
      <c r="P19" s="149">
        <v>100</v>
      </c>
      <c r="Q19" s="275">
        <f>IFERROR(AVERAGE(N19:N20),"")</f>
        <v>100</v>
      </c>
      <c r="R19" s="327">
        <f>IFERROR(AVERAGE(O19:O20),"")</f>
        <v>100</v>
      </c>
      <c r="S19" s="327">
        <f>IFERROR(AVERAGE(P19:P20),"")</f>
        <v>100</v>
      </c>
      <c r="T19" s="166" t="s">
        <v>374</v>
      </c>
      <c r="U19" s="128"/>
      <c r="V19" s="122" t="s">
        <v>396</v>
      </c>
      <c r="W19" s="164" t="s">
        <v>400</v>
      </c>
      <c r="X19" s="203" t="s">
        <v>401</v>
      </c>
      <c r="Y19" s="202"/>
    </row>
    <row r="20" spans="2:26" ht="101.25" customHeight="1" x14ac:dyDescent="0.25">
      <c r="B20" s="123"/>
      <c r="C20" s="305"/>
      <c r="D20" s="308"/>
      <c r="E20" s="311"/>
      <c r="F20" s="313"/>
      <c r="G20" s="315"/>
      <c r="H20" s="144"/>
      <c r="I20" s="274"/>
      <c r="J20" s="145">
        <v>2</v>
      </c>
      <c r="K20" s="146" t="s">
        <v>56</v>
      </c>
      <c r="L20" s="147" t="s">
        <v>61</v>
      </c>
      <c r="M20" s="148" t="str">
        <f>IF(L20="","",INDEX(Niveles,MATCH(MID('MGDA reporte I-2026 con justif'!L20,1,180),Listas!$E$2:$E$271,0),1))</f>
        <v>AVANZADO 2</v>
      </c>
      <c r="N20" s="148">
        <f>IFERROR(INDEX(PARAMETROS!$E$15:$E$19,MATCH(M20,PARAMETROS!$A$15:$A$19,0),1), "")</f>
        <v>100</v>
      </c>
      <c r="O20" s="148">
        <v>100</v>
      </c>
      <c r="P20" s="149"/>
      <c r="Q20" s="276"/>
      <c r="R20" s="328"/>
      <c r="S20" s="328"/>
      <c r="T20" s="166" t="s">
        <v>374</v>
      </c>
      <c r="U20" s="128"/>
      <c r="V20" s="122" t="s">
        <v>396</v>
      </c>
      <c r="W20" s="167" t="s">
        <v>527</v>
      </c>
      <c r="X20" s="165"/>
      <c r="Y20" s="115" t="s">
        <v>402</v>
      </c>
    </row>
    <row r="21" spans="2:26" ht="54" customHeight="1" x14ac:dyDescent="0.25">
      <c r="B21" s="123"/>
      <c r="C21" s="305"/>
      <c r="D21" s="308"/>
      <c r="E21" s="311"/>
      <c r="F21" s="313"/>
      <c r="G21" s="315"/>
      <c r="H21" s="144"/>
      <c r="I21" s="168" t="s">
        <v>403</v>
      </c>
      <c r="J21" s="145">
        <v>1</v>
      </c>
      <c r="K21" s="146" t="s">
        <v>62</v>
      </c>
      <c r="L21" s="147" t="s">
        <v>67</v>
      </c>
      <c r="M21" s="148" t="str">
        <f>IF(L21="","",INDEX(Niveles,MATCH(MID('MGDA reporte I-2026 con justif'!L21,1,180),Listas!$E$2:$E$271,0),1))</f>
        <v>AVANZADO 2</v>
      </c>
      <c r="N21" s="148">
        <f>IFERROR(INDEX(PARAMETROS!$E$15:$E$19,MATCH(M21,PARAMETROS!$A$15:$A$19,0),1), "")</f>
        <v>100</v>
      </c>
      <c r="O21" s="148">
        <v>100</v>
      </c>
      <c r="P21" s="149">
        <v>100</v>
      </c>
      <c r="Q21" s="275">
        <f>IFERROR(AVERAGE(N21:N23),"")</f>
        <v>100</v>
      </c>
      <c r="R21" s="329">
        <f>IFERROR(AVERAGE(O21:O23),"")</f>
        <v>100</v>
      </c>
      <c r="S21" s="329">
        <f>IFERROR(AVERAGE(P21:P23),"")</f>
        <v>100</v>
      </c>
      <c r="T21" s="166" t="s">
        <v>374</v>
      </c>
      <c r="U21" s="128"/>
      <c r="V21" s="122" t="s">
        <v>385</v>
      </c>
      <c r="W21" s="151" t="s">
        <v>404</v>
      </c>
      <c r="X21" s="165" t="s">
        <v>405</v>
      </c>
    </row>
    <row r="22" spans="2:26" ht="68.25" customHeight="1" x14ac:dyDescent="0.25">
      <c r="B22" s="123"/>
      <c r="C22" s="305"/>
      <c r="D22" s="308"/>
      <c r="E22" s="311"/>
      <c r="F22" s="313"/>
      <c r="G22" s="315"/>
      <c r="H22" s="144"/>
      <c r="I22" s="273" t="s">
        <v>403</v>
      </c>
      <c r="J22" s="145">
        <v>2</v>
      </c>
      <c r="K22" s="146" t="s">
        <v>68</v>
      </c>
      <c r="L22" s="147" t="s">
        <v>73</v>
      </c>
      <c r="M22" s="148" t="str">
        <f>IF(L22="","",INDEX(Niveles,MATCH(MID('MGDA reporte I-2026 con justif'!L22,1,180),Listas!$E$2:$E$271,0),1))</f>
        <v>AVANZADO 2</v>
      </c>
      <c r="N22" s="148">
        <f>IFERROR(INDEX(PARAMETROS!$E$15:$E$19,MATCH(M22,PARAMETROS!$A$15:$A$19,0),1), "")</f>
        <v>100</v>
      </c>
      <c r="O22" s="148">
        <v>100</v>
      </c>
      <c r="P22" s="149">
        <v>100</v>
      </c>
      <c r="Q22" s="317"/>
      <c r="R22" s="330"/>
      <c r="S22" s="330"/>
      <c r="T22" s="166" t="s">
        <v>374</v>
      </c>
      <c r="U22" s="128"/>
      <c r="V22" s="122" t="s">
        <v>396</v>
      </c>
      <c r="W22" s="151"/>
      <c r="X22" s="165"/>
      <c r="Y22" s="115" t="s">
        <v>402</v>
      </c>
    </row>
    <row r="23" spans="2:26" ht="111.75" customHeight="1" x14ac:dyDescent="0.25">
      <c r="B23" s="123"/>
      <c r="C23" s="305"/>
      <c r="D23" s="308"/>
      <c r="E23" s="311"/>
      <c r="F23" s="274"/>
      <c r="G23" s="315"/>
      <c r="H23" s="144"/>
      <c r="I23" s="274"/>
      <c r="J23" s="145">
        <v>3</v>
      </c>
      <c r="K23" s="146" t="s">
        <v>74</v>
      </c>
      <c r="L23" s="147" t="s">
        <v>79</v>
      </c>
      <c r="M23" s="148" t="str">
        <f>IF(L23="","",INDEX(Niveles,MATCH(MID('MGDA reporte I-2026 con justif'!L23,1,180),Listas!$E$2:$E$271,0),1))</f>
        <v>AVANZADO 2</v>
      </c>
      <c r="N23" s="148">
        <f>IFERROR(INDEX(PARAMETROS!$E$15:$E$19,MATCH(M23,PARAMETROS!$A$15:$A$19,0),1), "")</f>
        <v>100</v>
      </c>
      <c r="O23" s="148">
        <v>100</v>
      </c>
      <c r="P23" s="149">
        <v>100</v>
      </c>
      <c r="Q23" s="276"/>
      <c r="R23" s="331"/>
      <c r="S23" s="331"/>
      <c r="T23" s="153" t="s">
        <v>374</v>
      </c>
      <c r="U23" s="154"/>
      <c r="V23" s="155" t="s">
        <v>406</v>
      </c>
      <c r="W23" s="169" t="s">
        <v>407</v>
      </c>
      <c r="X23" s="170" t="s">
        <v>408</v>
      </c>
      <c r="Y23" s="115" t="s">
        <v>409</v>
      </c>
    </row>
    <row r="24" spans="2:26" ht="173.25" customHeight="1" x14ac:dyDescent="0.25">
      <c r="B24" s="123"/>
      <c r="C24" s="305"/>
      <c r="D24" s="308"/>
      <c r="E24" s="311"/>
      <c r="F24" s="273" t="s">
        <v>410</v>
      </c>
      <c r="G24" s="315"/>
      <c r="H24" s="144"/>
      <c r="I24" s="171" t="s">
        <v>411</v>
      </c>
      <c r="J24" s="172">
        <v>1</v>
      </c>
      <c r="K24" s="146" t="s">
        <v>412</v>
      </c>
      <c r="L24" s="147" t="s">
        <v>85</v>
      </c>
      <c r="M24" s="148" t="str">
        <f>IF(L24="","",INDEX(Niveles,MATCH(MID('MGDA reporte I-2026 con justif'!L24,1,180),Listas!$E$2:$E$271,0),1))</f>
        <v>AVANZADO 2</v>
      </c>
      <c r="N24" s="148">
        <f>IFERROR(INDEX(PARAMETROS!$E$15:$E$19,MATCH(M24,PARAMETROS!$A$15:$A$19,0),1), "")</f>
        <v>100</v>
      </c>
      <c r="O24" s="148">
        <v>100</v>
      </c>
      <c r="P24" s="149">
        <v>100</v>
      </c>
      <c r="Q24" s="173">
        <f>IFERROR(AVERAGE(N24),"")</f>
        <v>100</v>
      </c>
      <c r="R24" s="174">
        <f>IFERROR(AVERAGE(O24),"")</f>
        <v>100</v>
      </c>
      <c r="S24" s="174">
        <f>IFERROR(AVERAGE(P24),"")</f>
        <v>100</v>
      </c>
      <c r="T24" s="175" t="s">
        <v>374</v>
      </c>
      <c r="U24" s="176"/>
      <c r="V24" s="177" t="s">
        <v>413</v>
      </c>
      <c r="W24" s="178" t="s">
        <v>414</v>
      </c>
      <c r="X24" s="179" t="s">
        <v>415</v>
      </c>
      <c r="Y24" s="115" t="s">
        <v>416</v>
      </c>
    </row>
    <row r="25" spans="2:26" ht="96.75" customHeight="1" x14ac:dyDescent="0.25">
      <c r="B25" s="123"/>
      <c r="C25" s="305"/>
      <c r="D25" s="308"/>
      <c r="E25" s="311"/>
      <c r="F25" s="313"/>
      <c r="G25" s="315"/>
      <c r="H25" s="144"/>
      <c r="I25" s="171" t="s">
        <v>417</v>
      </c>
      <c r="J25" s="172">
        <v>1</v>
      </c>
      <c r="K25" s="146" t="s">
        <v>86</v>
      </c>
      <c r="L25" s="147" t="s">
        <v>90</v>
      </c>
      <c r="M25" s="148" t="str">
        <f>IF(L25="","",INDEX(Niveles,MATCH(MID('MGDA reporte I-2026 con justif'!L25,1,180),Listas!$E$2:$E$271,0),1))</f>
        <v>AVANZADO 1</v>
      </c>
      <c r="N25" s="148">
        <f>IFERROR(INDEX(PARAMETROS!$E$15:$E$19,MATCH(M25,PARAMETROS!$A$15:$A$19,0),1), "")</f>
        <v>94</v>
      </c>
      <c r="O25" s="148" t="str">
        <f>IFERROR(INDEX(PARAMETROS!$E$15:$E$19,MATCH(N25,PARAMETROS!$A$15:$A$19,0),1), "")</f>
        <v/>
      </c>
      <c r="P25" s="149"/>
      <c r="Q25" s="173">
        <f t="shared" ref="Q25:S28" si="0">IFERROR(AVERAGE(N25),"")</f>
        <v>94</v>
      </c>
      <c r="R25" s="180" t="str">
        <f t="shared" si="0"/>
        <v/>
      </c>
      <c r="S25" s="180" t="str">
        <f t="shared" si="0"/>
        <v/>
      </c>
      <c r="T25" s="181" t="s">
        <v>418</v>
      </c>
      <c r="U25" s="128"/>
      <c r="V25" s="122" t="s">
        <v>390</v>
      </c>
      <c r="W25" s="151" t="s">
        <v>419</v>
      </c>
      <c r="X25" s="151" t="s">
        <v>420</v>
      </c>
      <c r="Y25" s="115" t="s">
        <v>421</v>
      </c>
    </row>
    <row r="26" spans="2:26" ht="289.5" customHeight="1" x14ac:dyDescent="0.25">
      <c r="B26" s="123"/>
      <c r="C26" s="305"/>
      <c r="D26" s="308"/>
      <c r="E26" s="311"/>
      <c r="F26" s="313"/>
      <c r="G26" s="315"/>
      <c r="H26" s="144"/>
      <c r="I26" s="318" t="s">
        <v>422</v>
      </c>
      <c r="J26" s="172">
        <v>1</v>
      </c>
      <c r="K26" s="146" t="s">
        <v>92</v>
      </c>
      <c r="L26" s="147" t="s">
        <v>96</v>
      </c>
      <c r="M26" s="148" t="str">
        <f>IF(L26="","",INDEX(Niveles,MATCH(MID('MGDA reporte I-2026 con justif'!L26,1,180),Listas!$E$2:$E$271,0),1))</f>
        <v>AVANZADO 1</v>
      </c>
      <c r="N26" s="148">
        <f>IFERROR(INDEX(PARAMETROS!$E$15:$E$19,MATCH(M26,PARAMETROS!$A$15:$A$19,0),1), "")</f>
        <v>94</v>
      </c>
      <c r="O26" s="148">
        <v>90</v>
      </c>
      <c r="P26" s="149">
        <v>94</v>
      </c>
      <c r="Q26" s="275">
        <f>IFERROR(AVERAGE(N26:N27),"")</f>
        <v>94</v>
      </c>
      <c r="R26" s="327">
        <f>IFERROR(AVERAGE(O26:O27),"")</f>
        <v>82.5</v>
      </c>
      <c r="S26" s="327">
        <f>IFERROR(AVERAGE(P26:P27),"")</f>
        <v>94</v>
      </c>
      <c r="T26" s="166" t="s">
        <v>374</v>
      </c>
      <c r="U26" s="128"/>
      <c r="V26" s="122" t="s">
        <v>423</v>
      </c>
      <c r="W26" s="182" t="s">
        <v>424</v>
      </c>
      <c r="X26" s="182" t="s">
        <v>425</v>
      </c>
      <c r="Y26" s="184" t="s">
        <v>426</v>
      </c>
      <c r="Z26" s="184"/>
    </row>
    <row r="27" spans="2:26" ht="245.25" customHeight="1" x14ac:dyDescent="0.25">
      <c r="B27" s="123"/>
      <c r="C27" s="305"/>
      <c r="D27" s="308"/>
      <c r="E27" s="311"/>
      <c r="F27" s="313"/>
      <c r="G27" s="315"/>
      <c r="H27" s="144"/>
      <c r="I27" s="319"/>
      <c r="J27" s="172">
        <v>2</v>
      </c>
      <c r="K27" s="146" t="s">
        <v>98</v>
      </c>
      <c r="L27" s="147" t="s">
        <v>102</v>
      </c>
      <c r="M27" s="148" t="str">
        <f>IF(L27="","",INDEX(Niveles,MATCH(MID('MGDA reporte I-2026 con justif'!L27,1,180),Listas!$E$2:$E$271,0),1))</f>
        <v>AVANZADO 1</v>
      </c>
      <c r="N27" s="148">
        <f>IFERROR(INDEX(PARAMETROS!$E$15:$E$19,MATCH(M27,PARAMETROS!$A$15:$A$19,0),1), "")</f>
        <v>94</v>
      </c>
      <c r="O27" s="148">
        <v>75</v>
      </c>
      <c r="P27" s="149">
        <v>94</v>
      </c>
      <c r="Q27" s="276"/>
      <c r="R27" s="328"/>
      <c r="S27" s="328"/>
      <c r="T27" s="166" t="s">
        <v>374</v>
      </c>
      <c r="U27" s="128"/>
      <c r="V27" s="122" t="s">
        <v>427</v>
      </c>
      <c r="W27" s="182" t="s">
        <v>428</v>
      </c>
      <c r="X27" s="183" t="s">
        <v>429</v>
      </c>
    </row>
    <row r="28" spans="2:26" ht="69" customHeight="1" x14ac:dyDescent="0.25">
      <c r="B28" s="123"/>
      <c r="C28" s="305"/>
      <c r="D28" s="308"/>
      <c r="E28" s="311"/>
      <c r="F28" s="274"/>
      <c r="G28" s="315"/>
      <c r="H28" s="144"/>
      <c r="I28" s="171" t="s">
        <v>430</v>
      </c>
      <c r="J28" s="172">
        <v>1</v>
      </c>
      <c r="K28" s="146" t="s">
        <v>104</v>
      </c>
      <c r="L28" s="147" t="s">
        <v>108</v>
      </c>
      <c r="M28" s="148" t="str">
        <f>IF(L28="","",INDEX(Niveles,MATCH(MID('MGDA reporte I-2026 con justif'!L28,1,180),Listas!$E$2:$E$271,0),1))</f>
        <v>AVANZADO 1</v>
      </c>
      <c r="N28" s="148">
        <f>IFERROR(INDEX(PARAMETROS!$E$15:$E$19,MATCH(M28,PARAMETROS!$A$15:$A$19,0),1), "")</f>
        <v>94</v>
      </c>
      <c r="O28" s="148">
        <v>94</v>
      </c>
      <c r="P28" s="149">
        <v>94</v>
      </c>
      <c r="Q28" s="173">
        <f t="shared" si="0"/>
        <v>94</v>
      </c>
      <c r="R28" s="180">
        <f t="shared" si="0"/>
        <v>94</v>
      </c>
      <c r="S28" s="180">
        <f t="shared" si="0"/>
        <v>94</v>
      </c>
      <c r="T28" s="166" t="s">
        <v>374</v>
      </c>
      <c r="U28" s="128"/>
      <c r="V28" s="122" t="s">
        <v>431</v>
      </c>
      <c r="W28" s="151" t="s">
        <v>432</v>
      </c>
      <c r="X28" s="165" t="s">
        <v>92</v>
      </c>
    </row>
    <row r="29" spans="2:26" ht="36" customHeight="1" x14ac:dyDescent="0.25">
      <c r="B29" s="123"/>
      <c r="C29" s="305"/>
      <c r="D29" s="308"/>
      <c r="E29" s="311"/>
      <c r="F29" s="273" t="s">
        <v>433</v>
      </c>
      <c r="G29" s="315"/>
      <c r="H29" s="144"/>
      <c r="I29" s="318" t="s">
        <v>434</v>
      </c>
      <c r="J29" s="172">
        <v>1</v>
      </c>
      <c r="K29" s="146" t="s">
        <v>110</v>
      </c>
      <c r="L29" s="147" t="s">
        <v>115</v>
      </c>
      <c r="M29" s="148" t="str">
        <f>IF(L29="","",INDEX(Niveles,MATCH(MID('MGDA reporte I-2026 con justif'!L29,1,180),Listas!$E$2:$E$271,0),1))</f>
        <v>AVANZADO 2</v>
      </c>
      <c r="N29" s="148">
        <f>IFERROR(INDEX(PARAMETROS!$E$15:$E$19,MATCH(M29,PARAMETROS!$A$15:$A$19,0),1), "")</f>
        <v>100</v>
      </c>
      <c r="O29" s="148">
        <v>100</v>
      </c>
      <c r="P29" s="149">
        <v>100</v>
      </c>
      <c r="Q29" s="275">
        <f>IFERROR(AVERAGE(N29:N33),"")</f>
        <v>95.8</v>
      </c>
      <c r="R29" s="329">
        <f>IFERROR(AVERAGE(O29:O33),"")</f>
        <v>95.8</v>
      </c>
      <c r="S29" s="329">
        <f>IFERROR(AVERAGE(P29:P33),"")</f>
        <v>95.8</v>
      </c>
      <c r="T29" s="150" t="s">
        <v>374</v>
      </c>
      <c r="U29" s="128"/>
      <c r="V29" s="122" t="s">
        <v>435</v>
      </c>
      <c r="W29" s="151" t="s">
        <v>436</v>
      </c>
      <c r="X29" s="165" t="s">
        <v>437</v>
      </c>
    </row>
    <row r="30" spans="2:26" ht="75" customHeight="1" x14ac:dyDescent="0.25">
      <c r="B30" s="123"/>
      <c r="C30" s="305"/>
      <c r="D30" s="308"/>
      <c r="E30" s="311"/>
      <c r="F30" s="313"/>
      <c r="G30" s="315"/>
      <c r="H30" s="144"/>
      <c r="I30" s="320"/>
      <c r="J30" s="172">
        <v>2</v>
      </c>
      <c r="K30" s="146" t="s">
        <v>116</v>
      </c>
      <c r="L30" s="147" t="s">
        <v>119</v>
      </c>
      <c r="M30" s="148" t="str">
        <f>IF(L30="","",INDEX(Niveles,MATCH(MID('MGDA reporte I-2026 con justif'!L30,1,180),Listas!$E$2:$E$271,0),1))</f>
        <v>INTERMEDIO</v>
      </c>
      <c r="N30" s="148">
        <f>IFERROR(INDEX(PARAMETROS!$E$15:$E$19,MATCH(M30,PARAMETROS!$A$15:$A$19,0),1), "")</f>
        <v>79</v>
      </c>
      <c r="O30" s="148">
        <v>79</v>
      </c>
      <c r="P30" s="149">
        <v>79</v>
      </c>
      <c r="Q30" s="317"/>
      <c r="R30" s="330"/>
      <c r="S30" s="330"/>
      <c r="T30" s="153" t="s">
        <v>374</v>
      </c>
      <c r="U30" s="154"/>
      <c r="V30" s="185" t="s">
        <v>385</v>
      </c>
      <c r="W30" s="186" t="s">
        <v>438</v>
      </c>
      <c r="X30" s="187" t="s">
        <v>377</v>
      </c>
    </row>
    <row r="31" spans="2:26" ht="299.25" customHeight="1" x14ac:dyDescent="0.25">
      <c r="B31" s="123"/>
      <c r="C31" s="305"/>
      <c r="D31" s="308"/>
      <c r="E31" s="311"/>
      <c r="F31" s="313"/>
      <c r="G31" s="315"/>
      <c r="H31" s="144"/>
      <c r="I31" s="320"/>
      <c r="J31" s="172">
        <v>3</v>
      </c>
      <c r="K31" s="146" t="s">
        <v>122</v>
      </c>
      <c r="L31" s="147" t="s">
        <v>127</v>
      </c>
      <c r="M31" s="148" t="str">
        <f>IF(L31="","",INDEX(Niveles,MATCH(MID('MGDA reporte I-2026 con justif'!L31,1,180),Listas!$E$2:$E$271,0),1))</f>
        <v>AVANZADO 2</v>
      </c>
      <c r="N31" s="148">
        <f>IFERROR(INDEX(PARAMETROS!$E$15:$E$19,MATCH(M31,PARAMETROS!$A$15:$A$19,0),1), "")</f>
        <v>100</v>
      </c>
      <c r="O31" s="148">
        <v>100</v>
      </c>
      <c r="P31" s="149">
        <v>100</v>
      </c>
      <c r="Q31" s="317"/>
      <c r="R31" s="330"/>
      <c r="S31" s="330"/>
      <c r="T31" s="188" t="s">
        <v>374</v>
      </c>
      <c r="V31" s="169" t="s">
        <v>385</v>
      </c>
      <c r="W31" s="169" t="s">
        <v>439</v>
      </c>
      <c r="X31" s="179" t="s">
        <v>440</v>
      </c>
    </row>
    <row r="32" spans="2:26" ht="288" customHeight="1" x14ac:dyDescent="0.25">
      <c r="B32" s="123"/>
      <c r="C32" s="305"/>
      <c r="D32" s="308"/>
      <c r="E32" s="311"/>
      <c r="F32" s="313"/>
      <c r="G32" s="315"/>
      <c r="H32" s="144"/>
      <c r="I32" s="320"/>
      <c r="J32" s="172">
        <v>4</v>
      </c>
      <c r="K32" s="146" t="s">
        <v>128</v>
      </c>
      <c r="L32" s="147" t="s">
        <v>133</v>
      </c>
      <c r="M32" s="148" t="str">
        <f>IF(L32="","",INDEX(Niveles,MATCH(MID('MGDA reporte I-2026 con justif'!L32,1,180),Listas!$E$2:$E$271,0),1))</f>
        <v>AVANZADO 2</v>
      </c>
      <c r="N32" s="148">
        <f>IFERROR(INDEX(PARAMETROS!$E$15:$E$19,MATCH(M32,PARAMETROS!$A$15:$A$19,0),1), "")</f>
        <v>100</v>
      </c>
      <c r="O32" s="148">
        <v>100</v>
      </c>
      <c r="P32" s="149">
        <v>100</v>
      </c>
      <c r="Q32" s="317"/>
      <c r="R32" s="330"/>
      <c r="S32" s="330"/>
      <c r="T32" s="153" t="s">
        <v>374</v>
      </c>
      <c r="U32" s="189"/>
      <c r="V32" s="177" t="s">
        <v>385</v>
      </c>
      <c r="W32" s="169" t="s">
        <v>441</v>
      </c>
      <c r="X32" s="179" t="s">
        <v>440</v>
      </c>
    </row>
    <row r="33" spans="2:25" ht="34.5" customHeight="1" x14ac:dyDescent="0.25">
      <c r="B33" s="123"/>
      <c r="C33" s="305"/>
      <c r="D33" s="308"/>
      <c r="E33" s="311"/>
      <c r="F33" s="313"/>
      <c r="G33" s="315"/>
      <c r="H33" s="144"/>
      <c r="I33" s="319"/>
      <c r="J33" s="172">
        <v>5</v>
      </c>
      <c r="K33" s="146" t="s">
        <v>134</v>
      </c>
      <c r="L33" s="147" t="s">
        <v>139</v>
      </c>
      <c r="M33" s="148" t="str">
        <f>IF(L33="","",INDEX(Niveles,MATCH(MID('MGDA reporte I-2026 con justif'!L33,1,180),Listas!$E$2:$E$271,0),1))</f>
        <v>AVANZADO 2</v>
      </c>
      <c r="N33" s="148">
        <f>IFERROR(INDEX(PARAMETROS!$E$15:$E$19,MATCH(M33,PARAMETROS!$A$15:$A$19,0),1), "")</f>
        <v>100</v>
      </c>
      <c r="O33" s="148">
        <v>100</v>
      </c>
      <c r="P33" s="149">
        <v>100</v>
      </c>
      <c r="Q33" s="276"/>
      <c r="R33" s="331"/>
      <c r="S33" s="331"/>
      <c r="T33" s="163" t="s">
        <v>374</v>
      </c>
      <c r="U33" s="128"/>
      <c r="V33" s="122" t="s">
        <v>427</v>
      </c>
      <c r="W33" s="182" t="s">
        <v>442</v>
      </c>
      <c r="X33" s="182"/>
    </row>
    <row r="34" spans="2:25" ht="96" customHeight="1" x14ac:dyDescent="0.25">
      <c r="B34" s="123"/>
      <c r="C34" s="305"/>
      <c r="D34" s="308"/>
      <c r="E34" s="311"/>
      <c r="F34" s="313"/>
      <c r="G34" s="315"/>
      <c r="H34" s="144"/>
      <c r="I34" s="318" t="s">
        <v>443</v>
      </c>
      <c r="J34" s="172">
        <v>1</v>
      </c>
      <c r="K34" s="146" t="s">
        <v>140</v>
      </c>
      <c r="L34" s="147" t="s">
        <v>144</v>
      </c>
      <c r="M34" s="148" t="str">
        <f>IF(L34="","",INDEX(Niveles,MATCH(MID('MGDA reporte I-2026 con justif'!L34,1,180),Listas!$E$2:$E$271,0),1))</f>
        <v>AVANZADO 1</v>
      </c>
      <c r="N34" s="148">
        <f>IFERROR(INDEX(PARAMETROS!$E$15:$E$19,MATCH(M34,PARAMETROS!$A$15:$A$19,0),1), "")</f>
        <v>94</v>
      </c>
      <c r="O34" s="148">
        <v>94</v>
      </c>
      <c r="P34" s="149">
        <v>94</v>
      </c>
      <c r="Q34" s="275">
        <f>IFERROR(AVERAGE(N34:N35),"")</f>
        <v>94</v>
      </c>
      <c r="R34" s="327">
        <f>IFERROR(AVERAGE(O34:O35),"")</f>
        <v>94</v>
      </c>
      <c r="S34" s="327">
        <f>IFERROR(AVERAGE(P34:P35),"")</f>
        <v>94</v>
      </c>
      <c r="T34" s="166" t="s">
        <v>374</v>
      </c>
      <c r="U34" s="128"/>
      <c r="V34" s="122" t="s">
        <v>444</v>
      </c>
      <c r="W34" s="151" t="s">
        <v>445</v>
      </c>
      <c r="X34" s="165" t="s">
        <v>446</v>
      </c>
    </row>
    <row r="35" spans="2:25" ht="135.75" customHeight="1" x14ac:dyDescent="0.25">
      <c r="B35" s="123"/>
      <c r="C35" s="305"/>
      <c r="D35" s="308"/>
      <c r="E35" s="311"/>
      <c r="F35" s="313"/>
      <c r="G35" s="315"/>
      <c r="H35" s="144"/>
      <c r="I35" s="319"/>
      <c r="J35" s="172">
        <v>2</v>
      </c>
      <c r="K35" s="146" t="s">
        <v>146</v>
      </c>
      <c r="L35" s="147" t="s">
        <v>150</v>
      </c>
      <c r="M35" s="148" t="str">
        <f>IF(L35="","",INDEX(Niveles,MATCH(MID('MGDA reporte I-2026 con justif'!L35,1,180),Listas!$E$2:$E$271,0),1))</f>
        <v>AVANZADO 1</v>
      </c>
      <c r="N35" s="148">
        <f>IFERROR(INDEX(PARAMETROS!$E$15:$E$19,MATCH(M35,PARAMETROS!$A$15:$A$19,0),1), "")</f>
        <v>94</v>
      </c>
      <c r="O35" s="148">
        <v>94</v>
      </c>
      <c r="P35" s="149">
        <v>94</v>
      </c>
      <c r="Q35" s="276"/>
      <c r="R35" s="328"/>
      <c r="S35" s="328"/>
      <c r="T35" s="166" t="s">
        <v>374</v>
      </c>
      <c r="U35" s="128"/>
      <c r="V35" s="122" t="s">
        <v>444</v>
      </c>
      <c r="W35" s="151" t="s">
        <v>447</v>
      </c>
      <c r="X35" s="151" t="s">
        <v>448</v>
      </c>
    </row>
    <row r="36" spans="2:25" ht="191.25" customHeight="1" x14ac:dyDescent="0.25">
      <c r="B36" s="123"/>
      <c r="C36" s="305"/>
      <c r="D36" s="308"/>
      <c r="E36" s="311"/>
      <c r="F36" s="313"/>
      <c r="G36" s="315"/>
      <c r="H36" s="144"/>
      <c r="I36" s="171" t="s">
        <v>449</v>
      </c>
      <c r="J36" s="172">
        <v>1</v>
      </c>
      <c r="K36" s="146" t="s">
        <v>152</v>
      </c>
      <c r="L36" s="147" t="s">
        <v>156</v>
      </c>
      <c r="M36" s="148" t="str">
        <f>IF(L36="","",INDEX(Niveles,MATCH(MID('MGDA reporte I-2026 con justif'!L36,1,180),Listas!$E$2:$E$271,0),1))</f>
        <v>AVANZADO 1</v>
      </c>
      <c r="N36" s="148">
        <f>IFERROR(INDEX(PARAMETROS!$E$15:$E$19,MATCH(M36,PARAMETROS!$A$15:$A$19,0),1), "")</f>
        <v>94</v>
      </c>
      <c r="O36" s="148">
        <v>94</v>
      </c>
      <c r="P36" s="149">
        <v>94</v>
      </c>
      <c r="Q36" s="173">
        <v>94</v>
      </c>
      <c r="R36" s="180">
        <f>IFERROR(AVERAGE(O36),"")</f>
        <v>94</v>
      </c>
      <c r="S36" s="180">
        <f>IFERROR(AVERAGE(P36),"")</f>
        <v>94</v>
      </c>
      <c r="T36" s="166" t="s">
        <v>450</v>
      </c>
      <c r="U36" s="128"/>
      <c r="V36" s="122" t="s">
        <v>451</v>
      </c>
      <c r="W36" s="151" t="s">
        <v>452</v>
      </c>
      <c r="X36" s="151" t="s">
        <v>453</v>
      </c>
    </row>
    <row r="37" spans="2:25" ht="42.75" customHeight="1" x14ac:dyDescent="0.25">
      <c r="B37" s="123"/>
      <c r="C37" s="305"/>
      <c r="D37" s="308"/>
      <c r="E37" s="311"/>
      <c r="F37" s="313"/>
      <c r="G37" s="315"/>
      <c r="H37" s="144"/>
      <c r="I37" s="171" t="s">
        <v>454</v>
      </c>
      <c r="J37" s="172">
        <v>1</v>
      </c>
      <c r="K37" s="146" t="s">
        <v>455</v>
      </c>
      <c r="L37" s="147" t="s">
        <v>163</v>
      </c>
      <c r="M37" s="148" t="str">
        <f>IF(L37="","",INDEX(Niveles,MATCH(MID('MGDA reporte I-2026 con justif'!L37,1,180),Listas!$E$2:$E$271,0),1))</f>
        <v>AVANZADO 2</v>
      </c>
      <c r="N37" s="148">
        <f>IFERROR(INDEX(PARAMETROS!$E$15:$E$19,MATCH(M37,PARAMETROS!$A$15:$A$19,0),1), "")</f>
        <v>100</v>
      </c>
      <c r="O37" s="148" t="str">
        <f>IFERROR(INDEX(PARAMETROS!$E$15:$E$19,MATCH(N37,PARAMETROS!$A$15:$A$19,0),1), "")</f>
        <v/>
      </c>
      <c r="P37" s="149"/>
      <c r="Q37" s="173">
        <f t="shared" ref="Q37:S41" si="1">IFERROR(AVERAGE(N37),"")</f>
        <v>100</v>
      </c>
      <c r="R37" s="180" t="str">
        <f t="shared" si="1"/>
        <v/>
      </c>
      <c r="S37" s="180" t="str">
        <f t="shared" si="1"/>
        <v/>
      </c>
      <c r="T37" s="166" t="s">
        <v>374</v>
      </c>
      <c r="U37" s="128"/>
      <c r="V37" s="122" t="s">
        <v>456</v>
      </c>
      <c r="W37" s="204" t="s">
        <v>528</v>
      </c>
      <c r="X37" s="205"/>
      <c r="Y37" s="206" t="s">
        <v>457</v>
      </c>
    </row>
    <row r="38" spans="2:25" ht="306.75" customHeight="1" x14ac:dyDescent="0.25">
      <c r="B38" s="123"/>
      <c r="C38" s="305"/>
      <c r="D38" s="308"/>
      <c r="E38" s="311"/>
      <c r="F38" s="313"/>
      <c r="G38" s="315"/>
      <c r="H38" s="144"/>
      <c r="I38" s="171" t="s">
        <v>458</v>
      </c>
      <c r="J38" s="172">
        <v>1</v>
      </c>
      <c r="K38" s="146" t="s">
        <v>164</v>
      </c>
      <c r="L38" s="147" t="s">
        <v>169</v>
      </c>
      <c r="M38" s="148" t="str">
        <f>IF(L38="","",INDEX(Niveles,MATCH(MID('MGDA reporte I-2026 con justif'!L38,1,180),Listas!$E$2:$E$271,0),1))</f>
        <v>AVANZADO 2</v>
      </c>
      <c r="N38" s="148">
        <f>IFERROR(INDEX(PARAMETROS!$E$15:$E$19,MATCH(M38,PARAMETROS!$A$15:$A$19,0),1), "")</f>
        <v>100</v>
      </c>
      <c r="O38" s="148">
        <v>100</v>
      </c>
      <c r="P38" s="149"/>
      <c r="Q38" s="173">
        <f t="shared" si="1"/>
        <v>100</v>
      </c>
      <c r="R38" s="180">
        <f t="shared" si="1"/>
        <v>100</v>
      </c>
      <c r="S38" s="180" t="str">
        <f t="shared" si="1"/>
        <v/>
      </c>
      <c r="T38" s="150" t="s">
        <v>374</v>
      </c>
      <c r="U38" s="128"/>
      <c r="V38" s="122" t="s">
        <v>459</v>
      </c>
      <c r="W38" s="151" t="s">
        <v>460</v>
      </c>
      <c r="X38" s="151" t="s">
        <v>461</v>
      </c>
    </row>
    <row r="39" spans="2:25" ht="90.75" customHeight="1" x14ac:dyDescent="0.25">
      <c r="B39" s="123"/>
      <c r="C39" s="305"/>
      <c r="D39" s="308"/>
      <c r="E39" s="311"/>
      <c r="F39" s="313"/>
      <c r="G39" s="315"/>
      <c r="H39" s="144"/>
      <c r="I39" s="171" t="s">
        <v>462</v>
      </c>
      <c r="J39" s="172">
        <v>1</v>
      </c>
      <c r="K39" s="146" t="s">
        <v>170</v>
      </c>
      <c r="L39" s="147" t="s">
        <v>175</v>
      </c>
      <c r="M39" s="148" t="str">
        <f>IF(L39="","",INDEX(Niveles,MATCH(MID('MGDA reporte I-2026 con justif'!L39,1,180),Listas!$E$2:$E$271,0),1))</f>
        <v>AVANZADO 2</v>
      </c>
      <c r="N39" s="148">
        <f>IFERROR(INDEX(PARAMETROS!$E$15:$E$19,MATCH(M39,PARAMETROS!$A$15:$A$19,0),1), "")</f>
        <v>100</v>
      </c>
      <c r="O39" s="148">
        <v>100</v>
      </c>
      <c r="P39" s="149">
        <v>100</v>
      </c>
      <c r="Q39" s="173">
        <f t="shared" si="1"/>
        <v>100</v>
      </c>
      <c r="R39" s="174">
        <f t="shared" si="1"/>
        <v>100</v>
      </c>
      <c r="S39" s="174">
        <f t="shared" si="1"/>
        <v>100</v>
      </c>
      <c r="T39" s="153" t="s">
        <v>374</v>
      </c>
      <c r="U39" s="154"/>
      <c r="V39" s="155" t="s">
        <v>385</v>
      </c>
      <c r="W39" s="186" t="s">
        <v>463</v>
      </c>
      <c r="X39" s="187" t="s">
        <v>377</v>
      </c>
    </row>
    <row r="40" spans="2:25" ht="57.75" customHeight="1" x14ac:dyDescent="0.25">
      <c r="B40" s="123"/>
      <c r="C40" s="305"/>
      <c r="D40" s="308"/>
      <c r="E40" s="311"/>
      <c r="F40" s="313"/>
      <c r="G40" s="315"/>
      <c r="H40" s="144"/>
      <c r="I40" s="318" t="s">
        <v>464</v>
      </c>
      <c r="J40" s="172">
        <v>1</v>
      </c>
      <c r="K40" s="146" t="s">
        <v>176</v>
      </c>
      <c r="L40" s="147" t="s">
        <v>181</v>
      </c>
      <c r="M40" s="148" t="str">
        <f>IF(L40="","",INDEX(Niveles,MATCH(MID('MGDA reporte I-2026 con justif'!L40,1,180),Listas!$E$2:$E$271,0),1))</f>
        <v>AVANZADO 2</v>
      </c>
      <c r="N40" s="148">
        <f>IFERROR(INDEX(PARAMETROS!$E$15:$E$19,MATCH(M40,PARAMETROS!$A$15:$A$19,0),1), "")</f>
        <v>100</v>
      </c>
      <c r="O40" s="148">
        <v>100</v>
      </c>
      <c r="P40" s="149">
        <v>100</v>
      </c>
      <c r="Q40" s="173">
        <f>IFERROR(AVERAGE(N40),"")</f>
        <v>100</v>
      </c>
      <c r="R40" s="180">
        <f>IFERROR(AVERAGE(O40),"")</f>
        <v>100</v>
      </c>
      <c r="S40" s="180">
        <f>IFERROR(AVERAGE(P40),"")</f>
        <v>100</v>
      </c>
      <c r="T40" s="153" t="s">
        <v>374</v>
      </c>
      <c r="U40" s="128"/>
      <c r="V40" s="122" t="s">
        <v>390</v>
      </c>
      <c r="W40" s="151" t="s">
        <v>465</v>
      </c>
      <c r="X40" s="151" t="s">
        <v>466</v>
      </c>
    </row>
    <row r="41" spans="2:25" ht="182.25" customHeight="1" x14ac:dyDescent="0.25">
      <c r="B41" s="123"/>
      <c r="C41" s="305"/>
      <c r="D41" s="308"/>
      <c r="E41" s="311"/>
      <c r="F41" s="313"/>
      <c r="G41" s="315"/>
      <c r="H41" s="144"/>
      <c r="I41" s="319"/>
      <c r="J41" s="172">
        <v>2</v>
      </c>
      <c r="K41" s="146" t="s">
        <v>467</v>
      </c>
      <c r="L41" s="147" t="s">
        <v>185</v>
      </c>
      <c r="M41" s="148" t="str">
        <f>IF(L41="","",INDEX(Niveles,MATCH(MID('MGDA reporte I-2026 con justif'!L41,1,180),Listas!$E$2:$E$271,0),1))</f>
        <v>INTERMEDIO</v>
      </c>
      <c r="N41" s="148">
        <f>IFERROR(INDEX(PARAMETROS!$E$15:$E$19,MATCH(M41,PARAMETROS!$A$15:$A$19,0),1), "")</f>
        <v>79</v>
      </c>
      <c r="O41" s="148">
        <v>79</v>
      </c>
      <c r="P41" s="149">
        <v>85</v>
      </c>
      <c r="Q41" s="173">
        <f t="shared" si="1"/>
        <v>79</v>
      </c>
      <c r="R41" s="180">
        <f t="shared" ref="R41:S42" si="2">IFERROR(AVERAGE(O41),"")</f>
        <v>79</v>
      </c>
      <c r="S41" s="180">
        <f t="shared" si="2"/>
        <v>85</v>
      </c>
      <c r="T41" s="166" t="s">
        <v>450</v>
      </c>
      <c r="U41" s="128"/>
      <c r="V41" s="122" t="s">
        <v>444</v>
      </c>
      <c r="W41" s="151" t="s">
        <v>468</v>
      </c>
      <c r="X41" s="151" t="s">
        <v>469</v>
      </c>
    </row>
    <row r="42" spans="2:25" ht="39" customHeight="1" x14ac:dyDescent="0.3">
      <c r="B42" s="123"/>
      <c r="C42" s="305"/>
      <c r="D42" s="308"/>
      <c r="E42" s="311"/>
      <c r="F42" s="274"/>
      <c r="G42" s="315"/>
      <c r="H42" s="144"/>
      <c r="I42" s="171" t="s">
        <v>470</v>
      </c>
      <c r="J42" s="172">
        <v>1</v>
      </c>
      <c r="K42" s="146" t="s">
        <v>188</v>
      </c>
      <c r="L42" s="147" t="s">
        <v>193</v>
      </c>
      <c r="M42" s="148" t="str">
        <f>IF(L42="","",INDEX(Niveles,MATCH(MID('MGDA reporte I-2026 con justif'!L42,1,180),Listas!$E$2:$E$271,0),1))</f>
        <v>AVANZADO 2</v>
      </c>
      <c r="N42" s="148">
        <f>IFERROR(INDEX(PARAMETROS!$E$15:$E$19,MATCH(M42,PARAMETROS!$A$15:$A$19,0),1), "")</f>
        <v>100</v>
      </c>
      <c r="O42" s="148">
        <v>100</v>
      </c>
      <c r="P42" s="149">
        <v>100</v>
      </c>
      <c r="Q42" s="173">
        <f>IFERROR(AVERAGE(N42),"")</f>
        <v>100</v>
      </c>
      <c r="R42" s="180">
        <f t="shared" si="2"/>
        <v>100</v>
      </c>
      <c r="S42" s="180">
        <f t="shared" si="2"/>
        <v>100</v>
      </c>
      <c r="T42" s="166" t="s">
        <v>374</v>
      </c>
      <c r="U42" s="128"/>
      <c r="V42" s="122" t="s">
        <v>471</v>
      </c>
      <c r="W42" s="151" t="s">
        <v>472</v>
      </c>
      <c r="X42" s="190"/>
    </row>
    <row r="43" spans="2:25" ht="115.5" customHeight="1" x14ac:dyDescent="0.25">
      <c r="B43" s="123"/>
      <c r="C43" s="305"/>
      <c r="D43" s="308"/>
      <c r="E43" s="311"/>
      <c r="F43" s="318" t="s">
        <v>473</v>
      </c>
      <c r="G43" s="315"/>
      <c r="H43" s="144"/>
      <c r="I43" s="318" t="s">
        <v>474</v>
      </c>
      <c r="J43" s="172">
        <v>1</v>
      </c>
      <c r="K43" s="146" t="s">
        <v>475</v>
      </c>
      <c r="L43" s="147" t="s">
        <v>197</v>
      </c>
      <c r="M43" s="148" t="str">
        <f>IF(L43="","",INDEX(Niveles,MATCH(MID('MGDA reporte I-2026 con justif'!L43,1,180),Listas!$E$2:$E$271,0),1))</f>
        <v>INTERMEDIO</v>
      </c>
      <c r="N43" s="148">
        <f>IFERROR(INDEX(PARAMETROS!$E$15:$E$19,MATCH(M43,PARAMETROS!$A$15:$A$19,0),1), "")</f>
        <v>79</v>
      </c>
      <c r="O43" s="148">
        <v>79</v>
      </c>
      <c r="P43" s="149">
        <v>79</v>
      </c>
      <c r="Q43" s="275">
        <v>0</v>
      </c>
      <c r="R43" s="327">
        <f>IFERROR(AVERAGE(O43:O45),"")</f>
        <v>84.333333333333329</v>
      </c>
      <c r="S43" s="327">
        <f>IFERROR(AVERAGE(P43:P45),"")</f>
        <v>84.333333333333329</v>
      </c>
      <c r="T43" s="166" t="s">
        <v>374</v>
      </c>
      <c r="U43" s="128"/>
      <c r="V43" s="119" t="s">
        <v>444</v>
      </c>
      <c r="W43" s="151" t="s">
        <v>476</v>
      </c>
      <c r="X43" s="151" t="s">
        <v>477</v>
      </c>
    </row>
    <row r="44" spans="2:25" ht="99.75" customHeight="1" x14ac:dyDescent="0.25">
      <c r="B44" s="123"/>
      <c r="C44" s="305"/>
      <c r="D44" s="308"/>
      <c r="E44" s="311"/>
      <c r="F44" s="320"/>
      <c r="G44" s="315"/>
      <c r="H44" s="144"/>
      <c r="I44" s="320"/>
      <c r="J44" s="172">
        <v>2</v>
      </c>
      <c r="K44" s="146" t="s">
        <v>200</v>
      </c>
      <c r="L44" s="147" t="s">
        <v>204</v>
      </c>
      <c r="M44" s="148" t="str">
        <f>IF(L44="","",INDEX(Niveles,MATCH(MID('MGDA reporte I-2026 con justif'!L44,1,180),Listas!$E$2:$E$271,0),1))</f>
        <v>AVANZADO 1</v>
      </c>
      <c r="N44" s="148">
        <f>IFERROR(INDEX(PARAMETROS!$E$15:$E$19,MATCH(M44,PARAMETROS!$A$15:$A$19,0),1), "")</f>
        <v>94</v>
      </c>
      <c r="O44" s="148">
        <v>94</v>
      </c>
      <c r="P44" s="149">
        <v>94</v>
      </c>
      <c r="Q44" s="317"/>
      <c r="R44" s="332"/>
      <c r="S44" s="332"/>
      <c r="T44" s="166" t="s">
        <v>374</v>
      </c>
      <c r="U44" s="128"/>
      <c r="V44" s="122" t="s">
        <v>478</v>
      </c>
      <c r="W44" s="182" t="s">
        <v>479</v>
      </c>
      <c r="X44" s="165" t="s">
        <v>480</v>
      </c>
    </row>
    <row r="45" spans="2:25" ht="125.25" customHeight="1" x14ac:dyDescent="0.25">
      <c r="B45" s="123"/>
      <c r="C45" s="305"/>
      <c r="D45" s="308"/>
      <c r="E45" s="311"/>
      <c r="F45" s="320"/>
      <c r="G45" s="315"/>
      <c r="H45" s="144" t="s">
        <v>481</v>
      </c>
      <c r="I45" s="319"/>
      <c r="J45" s="172">
        <v>3</v>
      </c>
      <c r="K45" s="146" t="s">
        <v>206</v>
      </c>
      <c r="L45" s="147" t="s">
        <v>208</v>
      </c>
      <c r="M45" s="148" t="str">
        <f>IF(L45="","",INDEX(Niveles,MATCH(MID('MGDA reporte I-2026 con justif'!L45,1,180),Listas!$E$2:$E$271,0),1))</f>
        <v>BÁSICO</v>
      </c>
      <c r="N45" s="148">
        <v>80</v>
      </c>
      <c r="O45" s="148">
        <v>80</v>
      </c>
      <c r="P45" s="149">
        <v>80</v>
      </c>
      <c r="Q45" s="276"/>
      <c r="R45" s="328"/>
      <c r="S45" s="328"/>
      <c r="T45" s="166" t="s">
        <v>374</v>
      </c>
      <c r="U45" s="128"/>
      <c r="V45" s="122" t="s">
        <v>478</v>
      </c>
      <c r="W45" s="182" t="s">
        <v>482</v>
      </c>
      <c r="X45" s="165" t="s">
        <v>480</v>
      </c>
    </row>
    <row r="46" spans="2:25" ht="161.25" customHeight="1" x14ac:dyDescent="0.25">
      <c r="B46" s="123"/>
      <c r="C46" s="305"/>
      <c r="D46" s="308"/>
      <c r="E46" s="311"/>
      <c r="F46" s="320"/>
      <c r="G46" s="315"/>
      <c r="H46" s="144"/>
      <c r="I46" s="318" t="s">
        <v>483</v>
      </c>
      <c r="J46" s="172">
        <v>1</v>
      </c>
      <c r="K46" s="146" t="s">
        <v>212</v>
      </c>
      <c r="L46" s="147" t="s">
        <v>216</v>
      </c>
      <c r="M46" s="148" t="str">
        <f>IF(L46="","",INDEX(Niveles,MATCH(MID('MGDA reporte I-2026 con justif'!L46,1,180),Listas!$E$2:$E$271,0),1))</f>
        <v>AVANZADO 1</v>
      </c>
      <c r="N46" s="148">
        <f>IFERROR(INDEX(PARAMETROS!$E$15:$E$19,MATCH(M46,PARAMETROS!$A$15:$A$19,0),1), "")</f>
        <v>94</v>
      </c>
      <c r="O46" s="148">
        <v>94</v>
      </c>
      <c r="P46" s="149">
        <v>94</v>
      </c>
      <c r="Q46" s="275">
        <f>IFERROR(AVERAGE(N46:N52),"")</f>
        <v>72.142857142857139</v>
      </c>
      <c r="R46" s="327">
        <f>IFERROR(AVERAGE(O46:O52),"")</f>
        <v>73</v>
      </c>
      <c r="S46" s="327">
        <f>IFERROR(AVERAGE(P46:P52),"")</f>
        <v>73.857142857142861</v>
      </c>
      <c r="T46" s="166" t="s">
        <v>374</v>
      </c>
      <c r="U46" s="128"/>
      <c r="V46" s="122" t="s">
        <v>484</v>
      </c>
      <c r="W46" s="182" t="s">
        <v>452</v>
      </c>
      <c r="X46" s="165" t="s">
        <v>485</v>
      </c>
    </row>
    <row r="47" spans="2:25" ht="55.5" customHeight="1" x14ac:dyDescent="0.25">
      <c r="B47" s="123"/>
      <c r="C47" s="305"/>
      <c r="D47" s="308"/>
      <c r="E47" s="312"/>
      <c r="F47" s="320"/>
      <c r="G47" s="316"/>
      <c r="H47" s="144"/>
      <c r="I47" s="320"/>
      <c r="J47" s="172">
        <v>2</v>
      </c>
      <c r="K47" s="146" t="s">
        <v>218</v>
      </c>
      <c r="L47" s="147" t="s">
        <v>221</v>
      </c>
      <c r="M47" s="148" t="str">
        <f>IF(L47="","",INDEX(Niveles,MATCH(MID('MGDA reporte I-2026 con justif'!L47,1,180),Listas!$E$2:$E$271,0),1))</f>
        <v>INTERMEDIO</v>
      </c>
      <c r="N47" s="148">
        <f>IFERROR(INDEX(PARAMETROS!$E$15:$E$19,MATCH(M47,PARAMETROS!$A$15:$A$19,0),1), "")</f>
        <v>79</v>
      </c>
      <c r="O47" s="148">
        <v>79</v>
      </c>
      <c r="P47" s="149">
        <v>79</v>
      </c>
      <c r="Q47" s="317"/>
      <c r="R47" s="332"/>
      <c r="S47" s="332"/>
      <c r="T47" s="166" t="s">
        <v>374</v>
      </c>
      <c r="U47" s="128"/>
      <c r="V47" s="122" t="s">
        <v>484</v>
      </c>
      <c r="W47" s="151" t="s">
        <v>486</v>
      </c>
      <c r="X47" s="151" t="s">
        <v>487</v>
      </c>
    </row>
    <row r="48" spans="2:25" ht="90" customHeight="1" x14ac:dyDescent="0.25">
      <c r="B48" s="123"/>
      <c r="C48" s="305"/>
      <c r="D48" s="308"/>
      <c r="E48" s="191"/>
      <c r="F48" s="320"/>
      <c r="G48" s="114"/>
      <c r="H48" s="144"/>
      <c r="I48" s="320"/>
      <c r="J48" s="172">
        <v>3</v>
      </c>
      <c r="K48" s="146" t="s">
        <v>224</v>
      </c>
      <c r="L48" s="147" t="s">
        <v>228</v>
      </c>
      <c r="M48" s="148" t="str">
        <f>IF(L48="","",INDEX(Niveles,MATCH(MID('MGDA reporte I-2026 con justif'!L48,1,180),Listas!$E$2:$E$271,0),1))</f>
        <v>AVANZADO 1</v>
      </c>
      <c r="N48" s="148">
        <f>IFERROR(INDEX(PARAMETROS!$E$15:$E$19,MATCH(M48,PARAMETROS!$A$15:$A$19,0),1), "")</f>
        <v>94</v>
      </c>
      <c r="O48" s="148">
        <v>79</v>
      </c>
      <c r="P48" s="149">
        <v>85</v>
      </c>
      <c r="Q48" s="317"/>
      <c r="R48" s="332"/>
      <c r="S48" s="332"/>
      <c r="T48" s="166" t="s">
        <v>418</v>
      </c>
      <c r="U48" s="128"/>
      <c r="V48" s="122" t="s">
        <v>484</v>
      </c>
      <c r="W48" s="151" t="s">
        <v>488</v>
      </c>
      <c r="X48" s="151" t="s">
        <v>489</v>
      </c>
    </row>
    <row r="49" spans="2:25" ht="51" customHeight="1" x14ac:dyDescent="0.25">
      <c r="B49" s="123"/>
      <c r="C49" s="305"/>
      <c r="D49" s="308"/>
      <c r="E49" s="191"/>
      <c r="F49" s="320"/>
      <c r="G49" s="114"/>
      <c r="H49" s="144"/>
      <c r="I49" s="320"/>
      <c r="J49" s="172">
        <v>4</v>
      </c>
      <c r="K49" s="146" t="s">
        <v>230</v>
      </c>
      <c r="L49" s="147" t="s">
        <v>234</v>
      </c>
      <c r="M49" s="148" t="str">
        <f>IF(L49="","",INDEX(Niveles,MATCH(MID('MGDA reporte I-2026 con justif'!L49,1,180),Listas!$E$2:$E$271,0),1))</f>
        <v>AVANZADO 1</v>
      </c>
      <c r="N49" s="148">
        <f>IFERROR(INDEX(PARAMETROS!$E$15:$E$19,MATCH(M49,PARAMETROS!$A$15:$A$19,0),1), "")</f>
        <v>94</v>
      </c>
      <c r="O49" s="148">
        <v>94</v>
      </c>
      <c r="P49" s="149">
        <v>94</v>
      </c>
      <c r="Q49" s="317"/>
      <c r="R49" s="332"/>
      <c r="S49" s="332"/>
      <c r="T49" s="166" t="s">
        <v>374</v>
      </c>
      <c r="U49" s="128"/>
      <c r="V49" s="122" t="s">
        <v>484</v>
      </c>
      <c r="W49" s="151" t="s">
        <v>490</v>
      </c>
      <c r="X49" s="151" t="s">
        <v>491</v>
      </c>
    </row>
    <row r="50" spans="2:25" ht="64.5" customHeight="1" x14ac:dyDescent="0.25">
      <c r="B50" s="123"/>
      <c r="C50" s="305"/>
      <c r="D50" s="308"/>
      <c r="E50" s="191"/>
      <c r="F50" s="320"/>
      <c r="G50" s="114"/>
      <c r="H50" s="144"/>
      <c r="I50" s="320"/>
      <c r="J50" s="172">
        <v>5</v>
      </c>
      <c r="K50" s="146" t="s">
        <v>236</v>
      </c>
      <c r="L50" s="147" t="s">
        <v>237</v>
      </c>
      <c r="M50" s="148" t="str">
        <f>IF(L50="","",INDEX(Niveles,MATCH(MID('MGDA reporte I-2026 con justif'!L50,1,180),Listas!$E$2:$E$271,0),1))</f>
        <v>INICIAL</v>
      </c>
      <c r="N50" s="148">
        <v>0</v>
      </c>
      <c r="O50" s="148">
        <v>0</v>
      </c>
      <c r="P50" s="149">
        <v>0</v>
      </c>
      <c r="Q50" s="317"/>
      <c r="R50" s="332"/>
      <c r="S50" s="332"/>
      <c r="T50" s="166" t="s">
        <v>374</v>
      </c>
      <c r="U50" s="128"/>
      <c r="V50" s="122" t="s">
        <v>484</v>
      </c>
      <c r="W50" s="151" t="s">
        <v>529</v>
      </c>
      <c r="X50" s="165" t="s">
        <v>492</v>
      </c>
      <c r="Y50" s="115" t="s">
        <v>493</v>
      </c>
    </row>
    <row r="51" spans="2:25" ht="63" customHeight="1" x14ac:dyDescent="0.25">
      <c r="B51" s="123"/>
      <c r="C51" s="305"/>
      <c r="D51" s="308"/>
      <c r="E51" s="191"/>
      <c r="F51" s="320"/>
      <c r="G51" s="114"/>
      <c r="H51" s="144"/>
      <c r="I51" s="320"/>
      <c r="J51" s="172">
        <v>6</v>
      </c>
      <c r="K51" s="146" t="s">
        <v>242</v>
      </c>
      <c r="L51" s="147" t="s">
        <v>244</v>
      </c>
      <c r="M51" s="148" t="str">
        <f>IF(L51="","",INDEX(Niveles,MATCH(MID('MGDA reporte I-2026 con justif'!L51,1,180),Listas!$E$2:$E$271,0),1))</f>
        <v>BÁSICO</v>
      </c>
      <c r="N51" s="148">
        <f>IFERROR(INDEX(PARAMETROS!$E$15:$E$19,MATCH(M51,PARAMETROS!$A$15:$A$19,0),1), "")</f>
        <v>65</v>
      </c>
      <c r="O51" s="148">
        <v>65</v>
      </c>
      <c r="P51" s="149">
        <v>65</v>
      </c>
      <c r="Q51" s="317"/>
      <c r="R51" s="332"/>
      <c r="S51" s="332"/>
      <c r="T51" s="166" t="s">
        <v>374</v>
      </c>
      <c r="U51" s="128"/>
      <c r="V51" s="122" t="s">
        <v>484</v>
      </c>
      <c r="W51" s="151" t="s">
        <v>494</v>
      </c>
      <c r="X51" s="151" t="s">
        <v>495</v>
      </c>
    </row>
    <row r="52" spans="2:25" ht="67.5" customHeight="1" x14ac:dyDescent="0.25">
      <c r="B52" s="123"/>
      <c r="C52" s="305"/>
      <c r="D52" s="308"/>
      <c r="E52" s="191"/>
      <c r="F52" s="320"/>
      <c r="G52" s="114"/>
      <c r="H52" s="144"/>
      <c r="I52" s="319"/>
      <c r="J52" s="172">
        <v>7</v>
      </c>
      <c r="K52" s="146" t="s">
        <v>248</v>
      </c>
      <c r="L52" s="147" t="s">
        <v>251</v>
      </c>
      <c r="M52" s="148" t="str">
        <f>IF(L52="","",INDEX(Niveles,MATCH(MID('MGDA reporte I-2026 con justif'!L52,1,180),Listas!$E$2:$E$271,0),1))</f>
        <v>INTERMEDIO</v>
      </c>
      <c r="N52" s="148">
        <f>IFERROR(INDEX(PARAMETROS!$E$15:$E$19,MATCH(M52,PARAMETROS!$A$15:$A$19,0),1), "")</f>
        <v>79</v>
      </c>
      <c r="O52" s="148">
        <v>100</v>
      </c>
      <c r="P52" s="149">
        <v>100</v>
      </c>
      <c r="Q52" s="276"/>
      <c r="R52" s="328"/>
      <c r="S52" s="328"/>
      <c r="T52" s="166" t="s">
        <v>374</v>
      </c>
      <c r="U52" s="128"/>
      <c r="V52" s="122" t="s">
        <v>484</v>
      </c>
      <c r="W52" s="151" t="s">
        <v>496</v>
      </c>
      <c r="X52" s="151" t="s">
        <v>495</v>
      </c>
    </row>
    <row r="53" spans="2:25" ht="142.5" customHeight="1" x14ac:dyDescent="0.25">
      <c r="B53" s="123"/>
      <c r="C53" s="305"/>
      <c r="D53" s="308"/>
      <c r="E53" s="191"/>
      <c r="F53" s="320"/>
      <c r="G53" s="114"/>
      <c r="H53" s="144"/>
      <c r="I53" s="318" t="s">
        <v>497</v>
      </c>
      <c r="J53" s="172">
        <v>1</v>
      </c>
      <c r="K53" s="146" t="s">
        <v>254</v>
      </c>
      <c r="L53" s="147" t="s">
        <v>259</v>
      </c>
      <c r="M53" s="148" t="str">
        <f>IF(L53="","",INDEX(Niveles,MATCH(MID('MGDA reporte I-2026 con justif'!L53,1,180),Listas!$E$2:$E$271,0),1))</f>
        <v>AVANZADO 2</v>
      </c>
      <c r="N53" s="148">
        <f>IFERROR(INDEX(PARAMETROS!$E$15:$E$19,MATCH(M53,PARAMETROS!$A$15:$A$19,0),1), "")</f>
        <v>100</v>
      </c>
      <c r="O53" s="148">
        <v>100</v>
      </c>
      <c r="P53" s="149">
        <v>100</v>
      </c>
      <c r="Q53" s="275">
        <f>IFERROR(AVERAGE(N53:N54),"")</f>
        <v>89.5</v>
      </c>
      <c r="R53" s="327">
        <f>IFERROR(AVERAGE(O53:O54),"")</f>
        <v>89.5</v>
      </c>
      <c r="S53" s="327">
        <f>IFERROR(AVERAGE(P53:P54),"")</f>
        <v>89.5</v>
      </c>
      <c r="T53" s="166" t="s">
        <v>374</v>
      </c>
      <c r="U53" s="128"/>
      <c r="V53" s="122" t="s">
        <v>478</v>
      </c>
      <c r="W53" s="151" t="s">
        <v>498</v>
      </c>
      <c r="X53" s="151" t="s">
        <v>499</v>
      </c>
    </row>
    <row r="54" spans="2:25" ht="151.5" customHeight="1" x14ac:dyDescent="0.25">
      <c r="B54" s="123"/>
      <c r="C54" s="305"/>
      <c r="D54" s="308"/>
      <c r="E54" s="191"/>
      <c r="F54" s="320"/>
      <c r="G54" s="114"/>
      <c r="H54" s="144"/>
      <c r="I54" s="319"/>
      <c r="J54" s="172">
        <v>2</v>
      </c>
      <c r="K54" s="146" t="s">
        <v>260</v>
      </c>
      <c r="L54" s="192" t="s">
        <v>263</v>
      </c>
      <c r="M54" s="148" t="str">
        <f>IF(L54="","",INDEX(Niveles,MATCH(MID('MGDA reporte I-2026 con justif'!L54,1,180),Listas!$E$2:$E$271,0),1))</f>
        <v>INTERMEDIO</v>
      </c>
      <c r="N54" s="148">
        <f>IFERROR(INDEX(PARAMETROS!$E$15:$E$19,MATCH(M54,PARAMETROS!$A$15:$A$19,0),1), "")</f>
        <v>79</v>
      </c>
      <c r="O54" s="148">
        <v>79</v>
      </c>
      <c r="P54" s="149">
        <v>79</v>
      </c>
      <c r="Q54" s="276"/>
      <c r="R54" s="328"/>
      <c r="S54" s="328"/>
      <c r="T54" s="166" t="s">
        <v>374</v>
      </c>
      <c r="U54" s="128"/>
      <c r="V54" s="122" t="s">
        <v>478</v>
      </c>
      <c r="W54" s="182" t="s">
        <v>530</v>
      </c>
      <c r="X54" s="182" t="s">
        <v>500</v>
      </c>
      <c r="Y54" s="115" t="s">
        <v>501</v>
      </c>
    </row>
    <row r="55" spans="2:25" ht="69.75" customHeight="1" x14ac:dyDescent="0.25">
      <c r="B55" s="123"/>
      <c r="C55" s="305"/>
      <c r="D55" s="308"/>
      <c r="E55" s="191"/>
      <c r="F55" s="320"/>
      <c r="G55" s="114"/>
      <c r="H55" s="144"/>
      <c r="I55" s="318" t="s">
        <v>502</v>
      </c>
      <c r="J55" s="172">
        <v>1</v>
      </c>
      <c r="K55" s="146" t="s">
        <v>266</v>
      </c>
      <c r="L55" s="147" t="s">
        <v>269</v>
      </c>
      <c r="M55" s="148" t="str">
        <f>IF(L55="","",INDEX(Niveles,MATCH(MID('MGDA reporte I-2026 con justif'!L55,1,180),Listas!$E$2:$E$271,0),1))</f>
        <v>INTERMEDIO</v>
      </c>
      <c r="N55" s="148">
        <f>IFERROR(INDEX(PARAMETROS!$E$15:$E$19,MATCH(M55,PARAMETROS!$A$15:$A$19,0),1), "")</f>
        <v>79</v>
      </c>
      <c r="O55" s="148">
        <v>79</v>
      </c>
      <c r="P55" s="149">
        <v>79</v>
      </c>
      <c r="Q55" s="275">
        <f>IFERROR(AVERAGE(N55:N57),"")</f>
        <v>84</v>
      </c>
      <c r="R55" s="327">
        <f>IFERROR(AVERAGE(O55:O57),"")</f>
        <v>79</v>
      </c>
      <c r="S55" s="327">
        <f>IFERROR(AVERAGE(P55:P57),"")</f>
        <v>79</v>
      </c>
      <c r="T55" s="166" t="s">
        <v>374</v>
      </c>
      <c r="U55" s="128"/>
      <c r="V55" s="122" t="s">
        <v>478</v>
      </c>
      <c r="W55" s="151" t="s">
        <v>503</v>
      </c>
      <c r="X55" s="165" t="s">
        <v>495</v>
      </c>
    </row>
    <row r="56" spans="2:25" ht="58.5" customHeight="1" x14ac:dyDescent="0.25">
      <c r="B56" s="123"/>
      <c r="C56" s="305"/>
      <c r="D56" s="308"/>
      <c r="E56" s="191"/>
      <c r="F56" s="320"/>
      <c r="G56" s="114"/>
      <c r="H56" s="144"/>
      <c r="I56" s="320"/>
      <c r="J56" s="172">
        <v>2</v>
      </c>
      <c r="K56" s="146" t="s">
        <v>272</v>
      </c>
      <c r="L56" s="147" t="s">
        <v>275</v>
      </c>
      <c r="M56" s="148" t="str">
        <f>IF(L56="","",INDEX(Niveles,MATCH(MID('MGDA reporte I-2026 con justif'!L56,1,180),Listas!$E$2:$E$271,0),1))</f>
        <v>INTERMEDIO</v>
      </c>
      <c r="N56" s="148">
        <f>IFERROR(INDEX(PARAMETROS!$E$15:$E$19,MATCH(M56,PARAMETROS!$A$15:$A$19,0),1), "")</f>
        <v>79</v>
      </c>
      <c r="O56" s="148">
        <v>79</v>
      </c>
      <c r="P56" s="149">
        <v>79</v>
      </c>
      <c r="Q56" s="317"/>
      <c r="R56" s="332"/>
      <c r="S56" s="332"/>
      <c r="T56" s="166" t="s">
        <v>450</v>
      </c>
      <c r="U56" s="128"/>
      <c r="V56" s="122" t="s">
        <v>478</v>
      </c>
      <c r="W56" s="151" t="s">
        <v>503</v>
      </c>
      <c r="X56" s="165" t="s">
        <v>495</v>
      </c>
    </row>
    <row r="57" spans="2:25" ht="66.75" customHeight="1" x14ac:dyDescent="0.25">
      <c r="B57" s="123"/>
      <c r="C57" s="305"/>
      <c r="D57" s="308"/>
      <c r="E57" s="191"/>
      <c r="F57" s="319"/>
      <c r="G57" s="114"/>
      <c r="H57" s="144"/>
      <c r="I57" s="319"/>
      <c r="J57" s="172">
        <v>3</v>
      </c>
      <c r="K57" s="146" t="s">
        <v>278</v>
      </c>
      <c r="L57" s="147" t="s">
        <v>282</v>
      </c>
      <c r="M57" s="148" t="str">
        <f>IF(L57="","",INDEX(Niveles,MATCH(MID('MGDA reporte I-2026 con justif'!L57,1,180),Listas!$E$2:$E$271,0),1))</f>
        <v>AVANZADO 1</v>
      </c>
      <c r="N57" s="148">
        <f>IFERROR(INDEX(PARAMETROS!$E$15:$E$19,MATCH(M57,PARAMETROS!$A$15:$A$19,0),1), "")</f>
        <v>94</v>
      </c>
      <c r="O57" s="148">
        <v>79</v>
      </c>
      <c r="P57" s="149">
        <v>79</v>
      </c>
      <c r="Q57" s="276"/>
      <c r="R57" s="328"/>
      <c r="S57" s="328"/>
      <c r="T57" s="166" t="s">
        <v>374</v>
      </c>
      <c r="U57" s="128"/>
      <c r="V57" s="122" t="s">
        <v>478</v>
      </c>
      <c r="W57" s="151" t="s">
        <v>503</v>
      </c>
      <c r="X57" s="165" t="s">
        <v>495</v>
      </c>
      <c r="Y57" s="115" t="s">
        <v>504</v>
      </c>
    </row>
    <row r="58" spans="2:25" ht="72" x14ac:dyDescent="0.25">
      <c r="B58" s="123"/>
      <c r="C58" s="305"/>
      <c r="D58" s="308"/>
      <c r="E58" s="191"/>
      <c r="F58" s="318" t="s">
        <v>505</v>
      </c>
      <c r="G58" s="114"/>
      <c r="H58" s="144"/>
      <c r="I58" s="318" t="s">
        <v>506</v>
      </c>
      <c r="J58" s="172">
        <v>1</v>
      </c>
      <c r="K58" s="146" t="s">
        <v>284</v>
      </c>
      <c r="L58" s="147" t="s">
        <v>288</v>
      </c>
      <c r="M58" s="148" t="str">
        <f>IF(L58="","",INDEX(Niveles,MATCH(MID('MGDA reporte I-2026 con justif'!L58,1,180),Listas!$E$2:$E$271,0),1))</f>
        <v>AVANZADO 1</v>
      </c>
      <c r="N58" s="148">
        <f>IFERROR(INDEX(PARAMETROS!$E$15:$E$19,MATCH(M58,PARAMETROS!$A$15:$A$19,0),1), "")</f>
        <v>94</v>
      </c>
      <c r="O58" s="148" t="str">
        <f>IFERROR(INDEX(PARAMETROS!$E$15:$E$19,MATCH(N58,PARAMETROS!$A$15:$A$19,0),1), "")</f>
        <v/>
      </c>
      <c r="P58" s="149"/>
      <c r="Q58" s="275">
        <f>IFERROR(AVERAGE(N58:N60),"")</f>
        <v>89</v>
      </c>
      <c r="R58" s="327">
        <f>IFERROR(AVERAGE(O58:O60),"")</f>
        <v>94</v>
      </c>
      <c r="S58" s="327">
        <f>IFERROR(AVERAGE(P58:P60),"")</f>
        <v>94</v>
      </c>
      <c r="T58" s="166" t="s">
        <v>374</v>
      </c>
      <c r="U58" s="128"/>
      <c r="V58" s="122" t="s">
        <v>507</v>
      </c>
      <c r="W58" s="182"/>
      <c r="X58" s="183"/>
      <c r="Y58" s="115" t="s">
        <v>504</v>
      </c>
    </row>
    <row r="59" spans="2:25" ht="36" x14ac:dyDescent="0.25">
      <c r="B59" s="123"/>
      <c r="C59" s="305"/>
      <c r="D59" s="308"/>
      <c r="E59" s="191"/>
      <c r="F59" s="320"/>
      <c r="G59" s="114"/>
      <c r="H59" s="144"/>
      <c r="I59" s="320"/>
      <c r="J59" s="172">
        <v>2</v>
      </c>
      <c r="K59" s="146" t="s">
        <v>290</v>
      </c>
      <c r="L59" s="147" t="s">
        <v>293</v>
      </c>
      <c r="M59" s="148" t="str">
        <f>IF(L59="","",INDEX(Niveles,MATCH(MID('MGDA reporte I-2026 con justif'!L59,1,180),Listas!$E$2:$E$271,0),1))</f>
        <v>INTERMEDIO</v>
      </c>
      <c r="N59" s="148">
        <f>IFERROR(INDEX(PARAMETROS!$E$15:$E$19,MATCH(M59,PARAMETROS!$A$15:$A$19,0),1), "")</f>
        <v>79</v>
      </c>
      <c r="O59" s="148">
        <v>94</v>
      </c>
      <c r="P59" s="149">
        <v>94</v>
      </c>
      <c r="Q59" s="317"/>
      <c r="R59" s="332"/>
      <c r="S59" s="332"/>
      <c r="T59" s="166" t="s">
        <v>374</v>
      </c>
      <c r="U59" s="128"/>
      <c r="V59" s="122" t="s">
        <v>508</v>
      </c>
      <c r="W59" s="151" t="s">
        <v>509</v>
      </c>
      <c r="X59" s="165"/>
    </row>
    <row r="60" spans="2:25" ht="109.5" customHeight="1" x14ac:dyDescent="0.25">
      <c r="B60" s="123"/>
      <c r="C60" s="305"/>
      <c r="D60" s="308"/>
      <c r="E60" s="191"/>
      <c r="F60" s="320"/>
      <c r="G60" s="114"/>
      <c r="H60" s="144"/>
      <c r="I60" s="319"/>
      <c r="J60" s="172">
        <v>3</v>
      </c>
      <c r="K60" s="146" t="s">
        <v>296</v>
      </c>
      <c r="L60" s="147" t="s">
        <v>300</v>
      </c>
      <c r="M60" s="148" t="str">
        <f>IF(L60="","",INDEX(Niveles,MATCH(MID('MGDA reporte I-2026 con justif'!L60,1,180),Listas!$E$2:$E$271,0),1))</f>
        <v>AVANZADO 1</v>
      </c>
      <c r="N60" s="148">
        <f>IFERROR(INDEX(PARAMETROS!$E$15:$E$19,MATCH(M60,PARAMETROS!$A$15:$A$19,0),1), "")</f>
        <v>94</v>
      </c>
      <c r="O60" s="148">
        <v>94</v>
      </c>
      <c r="P60" s="149">
        <v>94</v>
      </c>
      <c r="Q60" s="276"/>
      <c r="R60" s="328"/>
      <c r="S60" s="328"/>
      <c r="T60" s="166" t="s">
        <v>418</v>
      </c>
      <c r="U60" s="128"/>
      <c r="V60" s="193" t="s">
        <v>510</v>
      </c>
      <c r="W60" s="169" t="s">
        <v>511</v>
      </c>
      <c r="X60" s="194" t="s">
        <v>512</v>
      </c>
    </row>
    <row r="61" spans="2:25" ht="51" customHeight="1" x14ac:dyDescent="0.25">
      <c r="B61" s="123"/>
      <c r="C61" s="305"/>
      <c r="D61" s="308"/>
      <c r="E61" s="191"/>
      <c r="F61" s="320"/>
      <c r="G61" s="114"/>
      <c r="H61" s="144"/>
      <c r="I61" s="318" t="s">
        <v>302</v>
      </c>
      <c r="J61" s="172">
        <v>1</v>
      </c>
      <c r="K61" s="146" t="s">
        <v>513</v>
      </c>
      <c r="L61" s="147" t="s">
        <v>305</v>
      </c>
      <c r="M61" s="148" t="str">
        <f>IF(L61="","",INDEX(Niveles,MATCH(MID('MGDA reporte I-2026 con justif'!L61,1,180),Listas!$E$2:$E$271,0),1))</f>
        <v>INTERMEDIO</v>
      </c>
      <c r="N61" s="148">
        <f>IFERROR(INDEX(PARAMETROS!$E$15:$E$19,MATCH(M61,PARAMETROS!$A$15:$A$19,0),1), "")</f>
        <v>79</v>
      </c>
      <c r="O61" s="148" t="str">
        <f>IFERROR(INDEX(PARAMETROS!$E$15:$E$19,MATCH(N61,PARAMETROS!$A$15:$A$19,0),1), "")</f>
        <v/>
      </c>
      <c r="P61" s="149"/>
      <c r="Q61" s="275">
        <f>IFERROR(AVERAGE(N61:N64),"")</f>
        <v>86.5</v>
      </c>
      <c r="R61" s="327">
        <f>IFERROR(AVERAGE(O61:O64),"")</f>
        <v>65</v>
      </c>
      <c r="S61" s="327" t="str">
        <f>IFERROR(AVERAGE(P61:P64),"")</f>
        <v/>
      </c>
      <c r="T61" s="166" t="s">
        <v>374</v>
      </c>
      <c r="U61" s="128"/>
      <c r="V61" s="119"/>
      <c r="W61" s="151" t="s">
        <v>531</v>
      </c>
      <c r="X61" s="151"/>
      <c r="Y61" s="115" t="s">
        <v>514</v>
      </c>
    </row>
    <row r="62" spans="2:25" ht="63.75" customHeight="1" x14ac:dyDescent="0.25">
      <c r="B62" s="123"/>
      <c r="C62" s="305"/>
      <c r="D62" s="308"/>
      <c r="E62" s="191"/>
      <c r="F62" s="320"/>
      <c r="G62" s="114"/>
      <c r="H62" s="144"/>
      <c r="I62" s="320"/>
      <c r="J62" s="172">
        <v>2</v>
      </c>
      <c r="K62" s="146" t="s">
        <v>308</v>
      </c>
      <c r="L62" s="147" t="s">
        <v>312</v>
      </c>
      <c r="M62" s="148" t="str">
        <f>IF(L62="","",INDEX(Niveles,MATCH(MID('MGDA reporte I-2026 con justif'!L62,1,180),Listas!$E$2:$E$271,0),1))</f>
        <v>AVANZADO 1</v>
      </c>
      <c r="N62" s="148">
        <f>IFERROR(INDEX(PARAMETROS!$E$15:$E$19,MATCH(M62,PARAMETROS!$A$15:$A$19,0),1), "")</f>
        <v>94</v>
      </c>
      <c r="O62" s="148" t="str">
        <f>IFERROR(INDEX(PARAMETROS!$E$15:$E$19,MATCH(N62,PARAMETROS!$A$15:$A$19,0),1), "")</f>
        <v/>
      </c>
      <c r="P62" s="149"/>
      <c r="Q62" s="317"/>
      <c r="R62" s="332"/>
      <c r="S62" s="332"/>
      <c r="T62" s="166" t="s">
        <v>374</v>
      </c>
      <c r="U62" s="128"/>
      <c r="V62" s="122" t="s">
        <v>396</v>
      </c>
      <c r="W62" s="151"/>
      <c r="X62" s="151"/>
      <c r="Y62" s="115" t="s">
        <v>515</v>
      </c>
    </row>
    <row r="63" spans="2:25" ht="73.5" customHeight="1" x14ac:dyDescent="0.25">
      <c r="B63" s="123"/>
      <c r="C63" s="305"/>
      <c r="D63" s="308"/>
      <c r="E63" s="191"/>
      <c r="F63" s="320"/>
      <c r="G63" s="114"/>
      <c r="H63" s="144"/>
      <c r="I63" s="320"/>
      <c r="J63" s="172">
        <v>3</v>
      </c>
      <c r="K63" s="146" t="s">
        <v>314</v>
      </c>
      <c r="L63" s="147" t="s">
        <v>317</v>
      </c>
      <c r="M63" s="148" t="str">
        <f>IF(L63="","",INDEX(Niveles,MATCH(MID('MGDA reporte I-2026 con justif'!L63,1,180),Listas!$E$2:$E$271,0),1))</f>
        <v>INTERMEDIO</v>
      </c>
      <c r="N63" s="148">
        <f>IFERROR(INDEX(PARAMETROS!$E$15:$E$19,MATCH(M63,PARAMETROS!$A$15:$A$19,0),1), "")</f>
        <v>79</v>
      </c>
      <c r="O63" s="148">
        <v>65</v>
      </c>
      <c r="P63" s="149"/>
      <c r="Q63" s="317"/>
      <c r="R63" s="332"/>
      <c r="S63" s="332"/>
      <c r="T63" s="166" t="s">
        <v>374</v>
      </c>
      <c r="U63" s="128"/>
      <c r="V63" s="119" t="s">
        <v>516</v>
      </c>
      <c r="W63" s="195" t="s">
        <v>517</v>
      </c>
      <c r="X63" s="151" t="s">
        <v>518</v>
      </c>
      <c r="Y63" s="184"/>
    </row>
    <row r="64" spans="2:25" ht="24.75" customHeight="1" x14ac:dyDescent="0.25">
      <c r="B64" s="123"/>
      <c r="C64" s="305"/>
      <c r="D64" s="308"/>
      <c r="E64" s="191"/>
      <c r="F64" s="320"/>
      <c r="G64" s="114"/>
      <c r="H64" s="144"/>
      <c r="I64" s="319"/>
      <c r="J64" s="172">
        <v>4</v>
      </c>
      <c r="K64" s="146" t="s">
        <v>320</v>
      </c>
      <c r="L64" s="147" t="s">
        <v>324</v>
      </c>
      <c r="M64" s="148" t="str">
        <f>IF(L64="","",INDEX(Niveles,MATCH(MID('MGDA reporte I-2026 con justif'!L64,1,180),Listas!$E$2:$E$271,0),1))</f>
        <v>AVANZADO 1</v>
      </c>
      <c r="N64" s="148">
        <f>IFERROR(INDEX(PARAMETROS!$E$15:$E$19,MATCH(M64,PARAMETROS!$A$15:$A$19,0),1), "")</f>
        <v>94</v>
      </c>
      <c r="O64" s="148" t="str">
        <f>IFERROR(INDEX(PARAMETROS!$E$15:$E$19,MATCH(N64,PARAMETROS!$A$15:$A$19,0),1), "")</f>
        <v/>
      </c>
      <c r="P64" s="149"/>
      <c r="Q64" s="276"/>
      <c r="R64" s="328"/>
      <c r="S64" s="328"/>
      <c r="T64" s="166" t="s">
        <v>418</v>
      </c>
      <c r="U64" s="128"/>
      <c r="V64" s="122" t="s">
        <v>390</v>
      </c>
      <c r="W64" s="151" t="s">
        <v>519</v>
      </c>
      <c r="X64" s="151"/>
    </row>
    <row r="65" spans="2:25" ht="33.75" customHeight="1" x14ac:dyDescent="0.25">
      <c r="B65" s="123"/>
      <c r="C65" s="306"/>
      <c r="D65" s="309"/>
      <c r="E65" s="191"/>
      <c r="F65" s="319"/>
      <c r="G65" s="114"/>
      <c r="H65" s="144"/>
      <c r="I65" s="196" t="s">
        <v>520</v>
      </c>
      <c r="J65" s="172">
        <v>1</v>
      </c>
      <c r="K65" s="146" t="s">
        <v>326</v>
      </c>
      <c r="L65" s="147" t="s">
        <v>329</v>
      </c>
      <c r="M65" s="148" t="str">
        <f>IF(L65="","",INDEX(Niveles,MATCH(MID('MGDA reporte I-2026 con justif'!L65,1,180),Listas!$E$2:$E$271,0),1))</f>
        <v>INTERMEDIO</v>
      </c>
      <c r="N65" s="148">
        <f>IFERROR(INDEX(PARAMETROS!$E$15:$E$19,MATCH(M65,PARAMETROS!$A$15:$A$19,0),1), "")</f>
        <v>79</v>
      </c>
      <c r="O65" s="148" t="str">
        <f>IFERROR(INDEX(PARAMETROS!$E$15:$E$19,MATCH(N65,PARAMETROS!$A$15:$A$19,0),1), "")</f>
        <v/>
      </c>
      <c r="P65" s="149"/>
      <c r="Q65" s="173">
        <f t="shared" ref="Q65:S65" si="3">IFERROR(AVERAGE(N65),"")</f>
        <v>79</v>
      </c>
      <c r="R65" s="180" t="str">
        <f t="shared" si="3"/>
        <v/>
      </c>
      <c r="S65" s="180" t="str">
        <f t="shared" si="3"/>
        <v/>
      </c>
      <c r="T65" s="166" t="s">
        <v>374</v>
      </c>
      <c r="U65" s="128"/>
      <c r="V65" s="122" t="s">
        <v>521</v>
      </c>
      <c r="W65" s="151" t="s">
        <v>532</v>
      </c>
      <c r="X65" s="151"/>
      <c r="Y65" s="115" t="s">
        <v>504</v>
      </c>
    </row>
    <row r="66" spans="2:25" ht="25.5" customHeight="1" x14ac:dyDescent="0.25">
      <c r="B66" s="197"/>
      <c r="C66" s="198"/>
      <c r="D66" s="198"/>
      <c r="E66" s="198"/>
      <c r="F66" s="198"/>
      <c r="G66" s="198"/>
      <c r="H66" s="198"/>
      <c r="I66" s="198"/>
      <c r="J66" s="199"/>
      <c r="K66" s="198"/>
      <c r="L66" s="198"/>
      <c r="M66" s="198"/>
      <c r="N66" s="198"/>
      <c r="O66" s="198"/>
      <c r="P66" s="198"/>
      <c r="Q66" s="198"/>
      <c r="R66" s="198"/>
      <c r="S66" s="198"/>
      <c r="T66" s="198"/>
      <c r="U66" s="200"/>
      <c r="W66" s="122"/>
      <c r="X66" s="122"/>
    </row>
    <row r="67" spans="2:25" ht="52.5" hidden="1" customHeight="1" x14ac:dyDescent="0.25"/>
    <row r="68" spans="2:25" ht="52.5" hidden="1" customHeight="1" x14ac:dyDescent="0.25">
      <c r="D68" s="201"/>
    </row>
    <row r="69" spans="2:25" ht="52.5" hidden="1" customHeight="1" x14ac:dyDescent="0.25"/>
    <row r="70" spans="2:25" ht="52.5" hidden="1" customHeight="1" x14ac:dyDescent="0.25"/>
    <row r="71" spans="2:25" ht="52.5" hidden="1" customHeight="1" x14ac:dyDescent="0.25"/>
    <row r="72" spans="2:25" ht="52.5" hidden="1" customHeight="1" x14ac:dyDescent="0.25"/>
    <row r="73" spans="2:25" ht="52.5" hidden="1" customHeight="1" x14ac:dyDescent="0.25"/>
    <row r="74" spans="2:25" ht="52.5" hidden="1" customHeight="1" x14ac:dyDescent="0.25"/>
    <row r="75" spans="2:25" ht="52.5" hidden="1" customHeight="1" x14ac:dyDescent="0.25"/>
    <row r="76" spans="2:25" ht="52.5" hidden="1" customHeight="1" x14ac:dyDescent="0.25"/>
    <row r="77" spans="2:25" ht="52.5" hidden="1" customHeight="1" x14ac:dyDescent="0.25"/>
    <row r="78" spans="2:25" ht="52.5" hidden="1" customHeight="1" x14ac:dyDescent="0.25"/>
    <row r="79" spans="2:25" ht="52.5" hidden="1" customHeight="1" x14ac:dyDescent="0.25"/>
    <row r="80" spans="2:25" ht="52.5" hidden="1" customHeight="1" x14ac:dyDescent="0.25"/>
  </sheetData>
  <sheetProtection selectLockedCells="1"/>
  <protectedRanges>
    <protectedRange sqref="M37:S65 M34:O36 Q34:S36 M12:S33 T12:T40 T42:T65" name="Simulado"/>
    <protectedRange sqref="G12:G65" name="Actual_3"/>
    <protectedRange sqref="T41" name="Simulado_2"/>
    <protectedRange sqref="P34:P36" name="Simulado_3"/>
  </protectedRanges>
  <autoFilter ref="A11:Z11"/>
  <mergeCells count="68">
    <mergeCell ref="S12:S18"/>
    <mergeCell ref="S19:S20"/>
    <mergeCell ref="S21:S23"/>
    <mergeCell ref="S26:S27"/>
    <mergeCell ref="S29:S33"/>
    <mergeCell ref="S58:S60"/>
    <mergeCell ref="S61:S64"/>
    <mergeCell ref="R61:R64"/>
    <mergeCell ref="R34:R35"/>
    <mergeCell ref="R43:R45"/>
    <mergeCell ref="R46:R52"/>
    <mergeCell ref="R53:R54"/>
    <mergeCell ref="R55:R57"/>
    <mergeCell ref="R58:R60"/>
    <mergeCell ref="S34:S35"/>
    <mergeCell ref="S43:S45"/>
    <mergeCell ref="S46:S52"/>
    <mergeCell ref="S53:S54"/>
    <mergeCell ref="S55:S57"/>
    <mergeCell ref="F58:F65"/>
    <mergeCell ref="I58:I60"/>
    <mergeCell ref="Q58:Q60"/>
    <mergeCell ref="I61:I64"/>
    <mergeCell ref="Q61:Q64"/>
    <mergeCell ref="R12:R18"/>
    <mergeCell ref="R19:R20"/>
    <mergeCell ref="R21:R23"/>
    <mergeCell ref="R26:R27"/>
    <mergeCell ref="R29:R33"/>
    <mergeCell ref="F24:F28"/>
    <mergeCell ref="I26:I27"/>
    <mergeCell ref="Q26:Q27"/>
    <mergeCell ref="F43:F57"/>
    <mergeCell ref="I43:I45"/>
    <mergeCell ref="Q43:Q45"/>
    <mergeCell ref="I46:I52"/>
    <mergeCell ref="Q46:Q52"/>
    <mergeCell ref="I53:I54"/>
    <mergeCell ref="Q53:Q54"/>
    <mergeCell ref="I55:I57"/>
    <mergeCell ref="Q55:Q57"/>
    <mergeCell ref="I29:I33"/>
    <mergeCell ref="Q29:Q33"/>
    <mergeCell ref="I34:I35"/>
    <mergeCell ref="Q34:Q35"/>
    <mergeCell ref="G12:G47"/>
    <mergeCell ref="I12:I18"/>
    <mergeCell ref="Q12:Q18"/>
    <mergeCell ref="I19:I20"/>
    <mergeCell ref="Q19:Q20"/>
    <mergeCell ref="Q21:Q23"/>
    <mergeCell ref="I22:I23"/>
    <mergeCell ref="F29:F42"/>
    <mergeCell ref="C2:T2"/>
    <mergeCell ref="C3:T3"/>
    <mergeCell ref="C6:I6"/>
    <mergeCell ref="K6:L6"/>
    <mergeCell ref="M6:N6"/>
    <mergeCell ref="Q6:T6"/>
    <mergeCell ref="I40:I41"/>
    <mergeCell ref="C7:I9"/>
    <mergeCell ref="K7:L9"/>
    <mergeCell ref="M7:N9"/>
    <mergeCell ref="Q7:T9"/>
    <mergeCell ref="C12:C65"/>
    <mergeCell ref="D12:D65"/>
    <mergeCell ref="E12:E47"/>
    <mergeCell ref="F12:F23"/>
  </mergeCells>
  <conditionalFormatting sqref="D12">
    <cfRule type="cellIs" dxfId="609" priority="306" operator="between">
      <formula>80.5</formula>
      <formula>100</formula>
    </cfRule>
    <cfRule type="cellIs" dxfId="608" priority="307" operator="between">
      <formula>60.4</formula>
      <formula>80.5</formula>
    </cfRule>
    <cfRule type="cellIs" dxfId="607" priority="308" operator="between">
      <formula>40.4</formula>
      <formula>60.5</formula>
    </cfRule>
    <cfRule type="cellIs" dxfId="606" priority="309" operator="between">
      <formula>20.5</formula>
      <formula>40.4</formula>
    </cfRule>
    <cfRule type="cellIs" dxfId="605" priority="310" operator="between">
      <formula>0.1</formula>
      <formula>20.4</formula>
    </cfRule>
  </conditionalFormatting>
  <conditionalFormatting sqref="M7:N9">
    <cfRule type="cellIs" dxfId="604" priority="31" operator="equal">
      <formula>"Avanzado 2"</formula>
    </cfRule>
    <cfRule type="cellIs" dxfId="603" priority="32" operator="equal">
      <formula>"Avanzado 1"</formula>
    </cfRule>
    <cfRule type="cellIs" dxfId="602" priority="33" operator="equal">
      <formula>"Intermedio"</formula>
    </cfRule>
    <cfRule type="cellIs" dxfId="601" priority="34" operator="equal">
      <formula>"Básico"</formula>
    </cfRule>
    <cfRule type="cellIs" dxfId="600" priority="35" operator="equal">
      <formula>"Inicial"</formula>
    </cfRule>
  </conditionalFormatting>
  <conditionalFormatting sqref="Q19 Q21 Q24:Q26 Q28:Q29 Q34 Q36:Q43 Q46 Q53 Q55 Q58 Q61 Q65 Q12 M12:N65">
    <cfRule type="cellIs" dxfId="599" priority="316" operator="equal">
      <formula>"AVANZADO 2"</formula>
    </cfRule>
    <cfRule type="cellIs" dxfId="598" priority="317" operator="equal">
      <formula>"AVANZADO 1"</formula>
    </cfRule>
    <cfRule type="cellIs" dxfId="597" priority="318" operator="equal">
      <formula>"INTERMEDIO"</formula>
    </cfRule>
    <cfRule type="cellIs" dxfId="596" priority="319" operator="equal">
      <formula>"BÁSICO"</formula>
    </cfRule>
    <cfRule type="cellIs" dxfId="595" priority="320" operator="equal">
      <formula>"INICIAL"</formula>
    </cfRule>
  </conditionalFormatting>
  <conditionalFormatting sqref="Q7">
    <cfRule type="cellIs" dxfId="594" priority="311" operator="between">
      <formula>80.5</formula>
      <formula>100</formula>
    </cfRule>
    <cfRule type="cellIs" dxfId="593" priority="312" operator="between">
      <formula>60.5</formula>
      <formula>80.4</formula>
    </cfRule>
    <cfRule type="cellIs" dxfId="592" priority="313" operator="between">
      <formula>40.5</formula>
      <formula>60.4</formula>
    </cfRule>
    <cfRule type="cellIs" dxfId="591" priority="314" operator="between">
      <formula>20.5</formula>
      <formula>40.4</formula>
    </cfRule>
    <cfRule type="cellIs" dxfId="590" priority="315" operator="between">
      <formula>0.1</formula>
      <formula>20.4</formula>
    </cfRule>
  </conditionalFormatting>
  <conditionalFormatting sqref="R12:S12 R19:S19 R21:S21 R24:S26 R28:S29 R34:S34 R46:S46 R53:S53 R55:S55 R58:S58 R61:S61 R65:S65 R36:S43">
    <cfRule type="cellIs" dxfId="589" priority="26" operator="equal">
      <formula>"AVANZADO 2"</formula>
    </cfRule>
    <cfRule type="cellIs" dxfId="588" priority="27" operator="equal">
      <formula>"AVANZADO 1"</formula>
    </cfRule>
    <cfRule type="cellIs" dxfId="587" priority="28" operator="equal">
      <formula>"INTERMEDIO"</formula>
    </cfRule>
    <cfRule type="cellIs" dxfId="586" priority="29" operator="equal">
      <formula>"BÁSICO"</formula>
    </cfRule>
    <cfRule type="cellIs" dxfId="585" priority="30" operator="equal">
      <formula>"INICIAL"</formula>
    </cfRule>
  </conditionalFormatting>
  <conditionalFormatting sqref="R7:S7">
    <cfRule type="cellIs" dxfId="584" priority="21" operator="between">
      <formula>80.5</formula>
      <formula>100</formula>
    </cfRule>
    <cfRule type="cellIs" dxfId="583" priority="22" operator="between">
      <formula>60.5</formula>
      <formula>80.4</formula>
    </cfRule>
    <cfRule type="cellIs" dxfId="582" priority="23" operator="between">
      <formula>40.5</formula>
      <formula>60.4</formula>
    </cfRule>
    <cfRule type="cellIs" dxfId="581" priority="24" operator="between">
      <formula>20.5</formula>
      <formula>40.4</formula>
    </cfRule>
    <cfRule type="cellIs" dxfId="580" priority="25" operator="between">
      <formula>0.1</formula>
      <formula>20.4</formula>
    </cfRule>
  </conditionalFormatting>
  <conditionalFormatting sqref="O7:P9">
    <cfRule type="cellIs" dxfId="579" priority="11" operator="equal">
      <formula>"Avanzado 2"</formula>
    </cfRule>
    <cfRule type="cellIs" dxfId="578" priority="12" operator="equal">
      <formula>"Avanzado 1"</formula>
    </cfRule>
    <cfRule type="cellIs" dxfId="577" priority="13" operator="equal">
      <formula>"Intermedio"</formula>
    </cfRule>
    <cfRule type="cellIs" dxfId="576" priority="14" operator="equal">
      <formula>"Básico"</formula>
    </cfRule>
    <cfRule type="cellIs" dxfId="575" priority="15" operator="equal">
      <formula>"Inicial"</formula>
    </cfRule>
  </conditionalFormatting>
  <conditionalFormatting sqref="O12:P16 O37:P65 O34:O36 O18:P33 O17">
    <cfRule type="cellIs" dxfId="574" priority="16" operator="equal">
      <formula>"AVANZADO 2"</formula>
    </cfRule>
    <cfRule type="cellIs" dxfId="573" priority="17" operator="equal">
      <formula>"AVANZADO 1"</formula>
    </cfRule>
    <cfRule type="cellIs" dxfId="572" priority="18" operator="equal">
      <formula>"INTERMEDIO"</formula>
    </cfRule>
    <cfRule type="cellIs" dxfId="571" priority="19" operator="equal">
      <formula>"BÁSICO"</formula>
    </cfRule>
    <cfRule type="cellIs" dxfId="570" priority="20" operator="equal">
      <formula>"INICIAL"</formula>
    </cfRule>
  </conditionalFormatting>
  <conditionalFormatting sqref="P34:P36">
    <cfRule type="cellIs" dxfId="569" priority="6" operator="equal">
      <formula>"AVANZADO 2"</formula>
    </cfRule>
    <cfRule type="cellIs" dxfId="568" priority="7" operator="equal">
      <formula>"AVANZADO 1"</formula>
    </cfRule>
    <cfRule type="cellIs" dxfId="567" priority="8" operator="equal">
      <formula>"INTERMEDIO"</formula>
    </cfRule>
    <cfRule type="cellIs" dxfId="566" priority="9" operator="equal">
      <formula>"BÁSICO"</formula>
    </cfRule>
    <cfRule type="cellIs" dxfId="565" priority="10" operator="equal">
      <formula>"INICIAL"</formula>
    </cfRule>
  </conditionalFormatting>
  <conditionalFormatting sqref="P17">
    <cfRule type="cellIs" dxfId="564" priority="1" operator="equal">
      <formula>"AVANZADO 2"</formula>
    </cfRule>
    <cfRule type="cellIs" dxfId="563" priority="2" operator="equal">
      <formula>"AVANZADO 1"</formula>
    </cfRule>
    <cfRule type="cellIs" dxfId="562" priority="3" operator="equal">
      <formula>"INTERMEDIO"</formula>
    </cfRule>
    <cfRule type="cellIs" dxfId="561" priority="4" operator="equal">
      <formula>"BÁSICO"</formula>
    </cfRule>
    <cfRule type="cellIs" dxfId="560" priority="5" operator="equal">
      <formula>"INICIAL"</formula>
    </cfRule>
  </conditionalFormatting>
  <dataValidations count="58">
    <dataValidation allowBlank="1" showInputMessage="1" showErrorMessage="1" error="ERROR. NO DEBE DILIGENCIAR ESTA CELDA" sqref="M7 Q7:S7"/>
    <dataValidation type="list" allowBlank="1" showInputMessage="1" showErrorMessage="1" sqref="L65">
      <formula1>Pregunta54</formula1>
    </dataValidation>
    <dataValidation type="list" allowBlank="1" showInputMessage="1" showErrorMessage="1" sqref="L64">
      <formula1>Pregunta53</formula1>
    </dataValidation>
    <dataValidation type="list" allowBlank="1" showInputMessage="1" showErrorMessage="1" sqref="L63">
      <formula1>Pregunta52</formula1>
    </dataValidation>
    <dataValidation type="list" allowBlank="1" showInputMessage="1" showErrorMessage="1" sqref="L62">
      <formula1>Pregunta51</formula1>
    </dataValidation>
    <dataValidation type="list" allowBlank="1" showInputMessage="1" showErrorMessage="1" sqref="L61">
      <formula1>Pregunta50</formula1>
    </dataValidation>
    <dataValidation type="list" allowBlank="1" showInputMessage="1" showErrorMessage="1" sqref="L60">
      <formula1>Pregunta49</formula1>
    </dataValidation>
    <dataValidation type="list" allowBlank="1" showInputMessage="1" showErrorMessage="1" sqref="L59">
      <formula1>Pregunta48</formula1>
    </dataValidation>
    <dataValidation type="list" allowBlank="1" showInputMessage="1" showErrorMessage="1" sqref="L58">
      <formula1>Pregunta47</formula1>
    </dataValidation>
    <dataValidation type="list" allowBlank="1" showInputMessage="1" showErrorMessage="1" sqref="L57">
      <formula1>Pregunta46</formula1>
    </dataValidation>
    <dataValidation type="list" allowBlank="1" showInputMessage="1" showErrorMessage="1" sqref="L56">
      <formula1>Pregunta45</formula1>
    </dataValidation>
    <dataValidation type="list" allowBlank="1" showInputMessage="1" showErrorMessage="1" sqref="L55">
      <formula1>Pregunta44</formula1>
    </dataValidation>
    <dataValidation type="list" allowBlank="1" showInputMessage="1" showErrorMessage="1" sqref="L54">
      <formula1>Pregunta43</formula1>
    </dataValidation>
    <dataValidation type="list" allowBlank="1" showInputMessage="1" showErrorMessage="1" sqref="L53">
      <formula1>Pregunta42</formula1>
    </dataValidation>
    <dataValidation type="list" allowBlank="1" showInputMessage="1" showErrorMessage="1" sqref="L52">
      <formula1>Pregunta41</formula1>
    </dataValidation>
    <dataValidation type="list" allowBlank="1" showInputMessage="1" showErrorMessage="1" sqref="L51">
      <formula1>Pregunta40</formula1>
    </dataValidation>
    <dataValidation type="list" allowBlank="1" showInputMessage="1" showErrorMessage="1" sqref="L50">
      <formula1>Pregunta39</formula1>
    </dataValidation>
    <dataValidation type="list" allowBlank="1" showInputMessage="1" showErrorMessage="1" sqref="L49">
      <formula1>Pregunta38</formula1>
    </dataValidation>
    <dataValidation type="list" allowBlank="1" showInputMessage="1" showErrorMessage="1" sqref="L48">
      <formula1>Pregunta37</formula1>
    </dataValidation>
    <dataValidation type="list" allowBlank="1" showInputMessage="1" showErrorMessage="1" sqref="L47">
      <formula1>Pregunta36</formula1>
    </dataValidation>
    <dataValidation type="list" allowBlank="1" showInputMessage="1" showErrorMessage="1" sqref="L46">
      <formula1>Pregunta35</formula1>
    </dataValidation>
    <dataValidation type="list" allowBlank="1" showInputMessage="1" showErrorMessage="1" sqref="L45">
      <formula1>Pregunta34</formula1>
    </dataValidation>
    <dataValidation type="list" allowBlank="1" showInputMessage="1" showErrorMessage="1" sqref="L44">
      <formula1>Pregunta33</formula1>
    </dataValidation>
    <dataValidation type="list" allowBlank="1" showInputMessage="1" showErrorMessage="1" sqref="L43">
      <formula1>Pregunta32</formula1>
    </dataValidation>
    <dataValidation type="list" allowBlank="1" showInputMessage="1" showErrorMessage="1" sqref="L42">
      <formula1>Pregunta31</formula1>
    </dataValidation>
    <dataValidation type="list" allowBlank="1" showInputMessage="1" showErrorMessage="1" sqref="L41">
      <formula1>Pregunta30</formula1>
    </dataValidation>
    <dataValidation type="list" allowBlank="1" showInputMessage="1" showErrorMessage="1" sqref="L40">
      <formula1>Pregunta29</formula1>
    </dataValidation>
    <dataValidation type="list" allowBlank="1" showInputMessage="1" showErrorMessage="1" sqref="L39">
      <formula1>Pregunta28</formula1>
    </dataValidation>
    <dataValidation type="list" allowBlank="1" showInputMessage="1" showErrorMessage="1" sqref="L38">
      <formula1>Pregunta27</formula1>
    </dataValidation>
    <dataValidation type="list" allowBlank="1" showInputMessage="1" showErrorMessage="1" sqref="L37">
      <formula1>Pregunta26</formula1>
    </dataValidation>
    <dataValidation type="list" allowBlank="1" showInputMessage="1" showErrorMessage="1" sqref="L36">
      <formula1>Pregunta25</formula1>
    </dataValidation>
    <dataValidation type="list" allowBlank="1" showInputMessage="1" showErrorMessage="1" sqref="L35">
      <formula1>Pregunta24</formula1>
    </dataValidation>
    <dataValidation type="list" allowBlank="1" showInputMessage="1" showErrorMessage="1" sqref="L34">
      <formula1>Pregunta23</formula1>
    </dataValidation>
    <dataValidation type="list" allowBlank="1" showInputMessage="1" showErrorMessage="1" sqref="L33">
      <formula1>Pregunta22</formula1>
    </dataValidation>
    <dataValidation type="list" allowBlank="1" showInputMessage="1" showErrorMessage="1" sqref="L32">
      <formula1>Pregunta21</formula1>
    </dataValidation>
    <dataValidation type="list" allowBlank="1" showInputMessage="1" showErrorMessage="1" sqref="L31">
      <formula1>Pregunta20</formula1>
    </dataValidation>
    <dataValidation type="list" allowBlank="1" showInputMessage="1" showErrorMessage="1" sqref="L30">
      <formula1>Pregunta19</formula1>
    </dataValidation>
    <dataValidation type="list" allowBlank="1" showInputMessage="1" showErrorMessage="1" sqref="L29">
      <formula1>Pregunta18</formula1>
    </dataValidation>
    <dataValidation type="list" allowBlank="1" showInputMessage="1" showErrorMessage="1" sqref="L28">
      <formula1>Pregunta17</formula1>
    </dataValidation>
    <dataValidation type="list" allowBlank="1" showInputMessage="1" showErrorMessage="1" sqref="L27">
      <formula1>Pregunta16</formula1>
    </dataValidation>
    <dataValidation type="list" allowBlank="1" showInputMessage="1" showErrorMessage="1" sqref="L26">
      <formula1>Pregunta15</formula1>
    </dataValidation>
    <dataValidation type="list" allowBlank="1" showInputMessage="1" showErrorMessage="1" sqref="L25">
      <formula1>Pregunta14</formula1>
    </dataValidation>
    <dataValidation type="list" allowBlank="1" showInputMessage="1" showErrorMessage="1" sqref="L24">
      <formula1>Pregunta13</formula1>
    </dataValidation>
    <dataValidation type="list" allowBlank="1" showInputMessage="1" showErrorMessage="1" sqref="L23">
      <formula1>Pregunta12</formula1>
    </dataValidation>
    <dataValidation type="list" allowBlank="1" showInputMessage="1" showErrorMessage="1" sqref="L22">
      <formula1>Pregunta11</formula1>
    </dataValidation>
    <dataValidation type="list" allowBlank="1" showInputMessage="1" showErrorMessage="1" sqref="L21">
      <formula1>Pregunta10</formula1>
    </dataValidation>
    <dataValidation type="list" allowBlank="1" showInputMessage="1" showErrorMessage="1" sqref="L20">
      <formula1>Pregunta9</formula1>
    </dataValidation>
    <dataValidation type="list" allowBlank="1" showInputMessage="1" showErrorMessage="1" sqref="L19">
      <formula1>Pregunta8</formula1>
    </dataValidation>
    <dataValidation type="list" allowBlank="1" showInputMessage="1" showErrorMessage="1" sqref="L18">
      <formula1>Pregunta7</formula1>
    </dataValidation>
    <dataValidation type="list" allowBlank="1" showInputMessage="1" showErrorMessage="1" sqref="L17">
      <formula1>Pregunta6</formula1>
    </dataValidation>
    <dataValidation type="list" allowBlank="1" showInputMessage="1" showErrorMessage="1" sqref="L16">
      <formula1>Pregunta5</formula1>
    </dataValidation>
    <dataValidation type="list" allowBlank="1" showInputMessage="1" showErrorMessage="1" sqref="L15">
      <formula1>Pregunta4</formula1>
    </dataValidation>
    <dataValidation type="whole" allowBlank="1" showInputMessage="1" showErrorMessage="1" error="ERROR. ESTA CELDA NO DEBE SER DILIGENCIADA_x000a__x000a_" sqref="G12:G65">
      <formula1>900000</formula1>
      <formula2>100000000</formula2>
    </dataValidation>
    <dataValidation type="whole" allowBlank="1" showInputMessage="1" showErrorMessage="1" error="ERROR. NO DEBE DILIGENCIAR ESTA CELDA" sqref="D12:D65">
      <formula1>10000000</formula1>
      <formula2>100000000000000</formula2>
    </dataValidation>
    <dataValidation type="list" allowBlank="1" showInputMessage="1" showErrorMessage="1" sqref="L14">
      <formula1>Pregunta3</formula1>
    </dataValidation>
    <dataValidation type="list" allowBlank="1" showInputMessage="1" showErrorMessage="1" sqref="L13">
      <formula1>Pregunta2</formula1>
    </dataValidation>
    <dataValidation type="list" allowBlank="1" showInputMessage="1" showErrorMessage="1" sqref="L12">
      <formula1>Pregunta1</formula1>
    </dataValidation>
    <dataValidation type="whole" operator="equal" allowBlank="1" showInputMessage="1" showErrorMessage="1" errorTitle="ATENCIÓN!" error="No se pueden modificar datos aquí" sqref="U3 C6">
      <formula1>578457854578547000</formula1>
    </dataValidation>
  </dataValidations>
  <hyperlinks>
    <hyperlink ref="X27" r:id="rId1"/>
    <hyperlink ref="X19" r:id="rId2" display="202603_Trimestre-I"/>
    <hyperlink ref="X18" r:id="rId3" display="Gestión"/>
  </hyperlinks>
  <printOptions horizontalCentered="1"/>
  <pageMargins left="0.7" right="0.7" top="0.75" bottom="0.75" header="0.3" footer="0.3"/>
  <pageSetup scale="55" fitToWidth="0" fitToHeight="0" orientation="portrait" r:id="rId4"/>
  <drawing r:id="rId5"/>
  <legacyDrawing r:id="rId6"/>
  <extLst>
    <ext xmlns:x14="http://schemas.microsoft.com/office/spreadsheetml/2009/9/main" uri="{78C0D931-6437-407d-A8EE-F0AAD7539E65}">
      <x14:conditionalFormattings>
        <x14:conditionalFormatting xmlns:xm="http://schemas.microsoft.com/office/excel/2006/main">
          <x14:cfRule type="cellIs" priority="301" operator="equal" id="{D2DC5C79-D92C-457A-9760-A43D4949E208}">
            <xm:f>Listas!$B$6</xm:f>
            <x14:dxf>
              <fill>
                <patternFill>
                  <bgColor theme="9" tint="0.39994506668294322"/>
                </patternFill>
              </fill>
            </x14:dxf>
          </x14:cfRule>
          <x14:cfRule type="cellIs" priority="302" operator="equal" id="{1A57A61E-B306-4EE0-BEA8-E7BAF2B55029}">
            <xm:f>Listas!$B$5</xm:f>
            <x14:dxf>
              <font>
                <color theme="0"/>
              </font>
              <fill>
                <patternFill>
                  <bgColor theme="9" tint="-0.24994659260841701"/>
                </patternFill>
              </fill>
            </x14:dxf>
          </x14:cfRule>
          <x14:cfRule type="cellIs" priority="303" operator="equal" id="{2D676C98-A8CA-4388-9066-631E1BEEBB86}">
            <xm:f>Listas!$B$4</xm:f>
            <x14:dxf>
              <fill>
                <patternFill>
                  <bgColor theme="7" tint="0.39994506668294322"/>
                </patternFill>
              </fill>
            </x14:dxf>
          </x14:cfRule>
          <x14:cfRule type="cellIs" priority="304" operator="equal" id="{3EB37632-8F67-4393-B1B1-DCCC26D9341B}">
            <xm:f>Listas!$B$3</xm:f>
            <x14:dxf>
              <fill>
                <patternFill>
                  <bgColor theme="5" tint="-0.24994659260841701"/>
                </patternFill>
              </fill>
            </x14:dxf>
          </x14:cfRule>
          <x14:cfRule type="cellIs" priority="305" operator="equal" id="{CD957F55-CCC0-4B21-B391-0FD2213EEF1E}">
            <xm:f>Listas!$B$2</xm:f>
            <x14:dxf>
              <font>
                <color theme="0"/>
              </font>
              <fill>
                <patternFill>
                  <bgColor rgb="FFC00000"/>
                </patternFill>
              </fill>
            </x14:dxf>
          </x14:cfRule>
          <xm:sqref>L12</xm:sqref>
        </x14:conditionalFormatting>
        <x14:conditionalFormatting xmlns:xm="http://schemas.microsoft.com/office/excel/2006/main">
          <x14:cfRule type="cellIs" priority="296" operator="equal" id="{5A9DAA44-A73F-49A7-BEEC-3F00B77F7442}">
            <xm:f>Listas!$B$11</xm:f>
            <x14:dxf>
              <fill>
                <patternFill>
                  <bgColor theme="9" tint="0.39994506668294322"/>
                </patternFill>
              </fill>
            </x14:dxf>
          </x14:cfRule>
          <x14:cfRule type="cellIs" priority="297" operator="equal" id="{B644DC3B-8360-4610-BBA2-5D8B3DCCF7B1}">
            <xm:f>Listas!$B$10</xm:f>
            <x14:dxf>
              <font>
                <color theme="0"/>
              </font>
              <fill>
                <patternFill>
                  <bgColor theme="9" tint="-0.24994659260841701"/>
                </patternFill>
              </fill>
            </x14:dxf>
          </x14:cfRule>
          <x14:cfRule type="cellIs" priority="298" operator="equal" id="{947719C3-02D3-4FF6-81E1-1B6423EDDC05}">
            <xm:f>Listas!$B$9</xm:f>
            <x14:dxf>
              <fill>
                <patternFill>
                  <bgColor theme="7" tint="0.39994506668294322"/>
                </patternFill>
              </fill>
            </x14:dxf>
          </x14:cfRule>
          <x14:cfRule type="cellIs" priority="299" operator="equal" id="{15D5B3E2-490E-4410-9DC5-620B8E21CEDA}">
            <xm:f>Listas!$B$8</xm:f>
            <x14:dxf>
              <fill>
                <patternFill>
                  <bgColor theme="5" tint="-0.24994659260841701"/>
                </patternFill>
              </fill>
            </x14:dxf>
          </x14:cfRule>
          <x14:cfRule type="cellIs" priority="300" operator="equal" id="{E30BDBDA-9B25-4013-9D11-E50AF2AAF6EB}">
            <xm:f>Listas!$B$7</xm:f>
            <x14:dxf>
              <font>
                <color theme="0"/>
              </font>
              <fill>
                <patternFill>
                  <bgColor rgb="FFC00000"/>
                </patternFill>
              </fill>
            </x14:dxf>
          </x14:cfRule>
          <xm:sqref>L13</xm:sqref>
        </x14:conditionalFormatting>
        <x14:conditionalFormatting xmlns:xm="http://schemas.microsoft.com/office/excel/2006/main">
          <x14:cfRule type="cellIs" priority="291" operator="equal" id="{4EA0A6CE-90BE-4FFD-BBAD-7AE7E0E3B810}">
            <xm:f>Listas!$B$16</xm:f>
            <x14:dxf>
              <fill>
                <patternFill>
                  <bgColor theme="9" tint="0.39994506668294322"/>
                </patternFill>
              </fill>
            </x14:dxf>
          </x14:cfRule>
          <x14:cfRule type="cellIs" priority="292" operator="equal" id="{949B18FB-57EC-434E-A69E-CD90B770AE54}">
            <xm:f>Listas!$B$15</xm:f>
            <x14:dxf>
              <font>
                <color theme="0"/>
              </font>
              <fill>
                <patternFill>
                  <bgColor theme="9" tint="-0.24994659260841701"/>
                </patternFill>
              </fill>
            </x14:dxf>
          </x14:cfRule>
          <x14:cfRule type="cellIs" priority="293" operator="equal" id="{E1C5BF97-64AF-4A80-99A5-47D581A51FB0}">
            <xm:f>Listas!$B$14</xm:f>
            <x14:dxf>
              <fill>
                <patternFill>
                  <bgColor theme="7" tint="0.39994506668294322"/>
                </patternFill>
              </fill>
            </x14:dxf>
          </x14:cfRule>
          <x14:cfRule type="cellIs" priority="294" operator="equal" id="{4C44E108-D706-4ED5-9181-B855EB61EEAF}">
            <xm:f>Listas!$B$13</xm:f>
            <x14:dxf>
              <fill>
                <patternFill>
                  <bgColor theme="5" tint="-0.24994659260841701"/>
                </patternFill>
              </fill>
            </x14:dxf>
          </x14:cfRule>
          <x14:cfRule type="cellIs" priority="295" operator="equal" id="{939CCCCD-96DC-4F08-AA97-54CA4D3CFA0B}">
            <xm:f>Listas!$B$12</xm:f>
            <x14:dxf>
              <font>
                <color theme="0"/>
              </font>
              <fill>
                <patternFill>
                  <bgColor rgb="FFC00000"/>
                </patternFill>
              </fill>
            </x14:dxf>
          </x14:cfRule>
          <xm:sqref>L14</xm:sqref>
        </x14:conditionalFormatting>
        <x14:conditionalFormatting xmlns:xm="http://schemas.microsoft.com/office/excel/2006/main">
          <x14:cfRule type="cellIs" priority="286" operator="equal" id="{102A1D44-09C6-417C-A2CC-BCCAD265B764}">
            <xm:f>Listas!$B$21</xm:f>
            <x14:dxf>
              <fill>
                <patternFill>
                  <bgColor theme="9" tint="0.39994506668294322"/>
                </patternFill>
              </fill>
            </x14:dxf>
          </x14:cfRule>
          <x14:cfRule type="cellIs" priority="287" operator="equal" id="{AA0FFB57-39AF-4178-95BD-3E8D0D9EBA87}">
            <xm:f>Listas!$B$20</xm:f>
            <x14:dxf>
              <font>
                <color theme="0"/>
              </font>
              <fill>
                <patternFill>
                  <bgColor theme="9" tint="-0.24994659260841701"/>
                </patternFill>
              </fill>
            </x14:dxf>
          </x14:cfRule>
          <x14:cfRule type="cellIs" priority="288" operator="equal" id="{E17E40B7-8B8E-4051-BC3F-763561BE6FA2}">
            <xm:f>Listas!$B$19</xm:f>
            <x14:dxf>
              <fill>
                <patternFill>
                  <bgColor theme="7" tint="0.39994506668294322"/>
                </patternFill>
              </fill>
            </x14:dxf>
          </x14:cfRule>
          <x14:cfRule type="cellIs" priority="289" operator="equal" id="{945CF842-65A6-4B10-93D4-A51B7CB74909}">
            <xm:f>Listas!$B$18</xm:f>
            <x14:dxf>
              <fill>
                <patternFill>
                  <bgColor theme="5" tint="-0.24994659260841701"/>
                </patternFill>
              </fill>
            </x14:dxf>
          </x14:cfRule>
          <x14:cfRule type="cellIs" priority="290" operator="equal" id="{9ED34E6B-40D5-46D5-8F7C-6E316B2ADC1A}">
            <xm:f>Listas!$B$17</xm:f>
            <x14:dxf>
              <font>
                <color theme="0"/>
              </font>
              <fill>
                <patternFill>
                  <bgColor rgb="FFC00000"/>
                </patternFill>
              </fill>
            </x14:dxf>
          </x14:cfRule>
          <xm:sqref>L15</xm:sqref>
        </x14:conditionalFormatting>
        <x14:conditionalFormatting xmlns:xm="http://schemas.microsoft.com/office/excel/2006/main">
          <x14:cfRule type="cellIs" priority="281" operator="equal" id="{43100D6B-0CEB-4424-A05E-0D720D432D80}">
            <xm:f>Listas!$B$26</xm:f>
            <x14:dxf>
              <fill>
                <patternFill>
                  <bgColor theme="9" tint="0.39994506668294322"/>
                </patternFill>
              </fill>
            </x14:dxf>
          </x14:cfRule>
          <x14:cfRule type="cellIs" priority="282" operator="equal" id="{8E6E7CCF-B81C-45CA-AD6A-E653DBF3628F}">
            <xm:f>Listas!$B$25</xm:f>
            <x14:dxf>
              <font>
                <color theme="0"/>
              </font>
              <fill>
                <patternFill>
                  <bgColor theme="9" tint="-0.24994659260841701"/>
                </patternFill>
              </fill>
            </x14:dxf>
          </x14:cfRule>
          <x14:cfRule type="cellIs" priority="283" operator="equal" id="{A2C76A90-BD25-4631-983F-9E23E8B7A59C}">
            <xm:f>Listas!$B$24</xm:f>
            <x14:dxf>
              <fill>
                <patternFill>
                  <bgColor theme="7" tint="0.39994506668294322"/>
                </patternFill>
              </fill>
            </x14:dxf>
          </x14:cfRule>
          <x14:cfRule type="cellIs" priority="284" operator="equal" id="{7E2A0DDE-693D-4C5A-B872-306C93DAC7B5}">
            <xm:f>Listas!$B$23</xm:f>
            <x14:dxf>
              <fill>
                <patternFill>
                  <bgColor theme="5" tint="-0.24994659260841701"/>
                </patternFill>
              </fill>
            </x14:dxf>
          </x14:cfRule>
          <x14:cfRule type="cellIs" priority="285" operator="equal" id="{25D0E8D5-9F90-4CBD-AC7E-D08282351374}">
            <xm:f>Listas!$B$22</xm:f>
            <x14:dxf>
              <font>
                <color theme="0"/>
              </font>
              <fill>
                <patternFill>
                  <bgColor rgb="FFC00000"/>
                </patternFill>
              </fill>
            </x14:dxf>
          </x14:cfRule>
          <xm:sqref>L16</xm:sqref>
        </x14:conditionalFormatting>
        <x14:conditionalFormatting xmlns:xm="http://schemas.microsoft.com/office/excel/2006/main">
          <x14:cfRule type="cellIs" priority="276" operator="equal" id="{389F65F0-C3E2-4B02-BD41-DD2450B94056}">
            <xm:f>Listas!$B$31</xm:f>
            <x14:dxf>
              <fill>
                <patternFill>
                  <bgColor theme="9" tint="0.39994506668294322"/>
                </patternFill>
              </fill>
            </x14:dxf>
          </x14:cfRule>
          <x14:cfRule type="cellIs" priority="277" operator="equal" id="{448A46F0-4BC8-4E01-BA1C-61C399F2F988}">
            <xm:f>Listas!$B$30</xm:f>
            <x14:dxf>
              <font>
                <color theme="0"/>
              </font>
              <fill>
                <patternFill>
                  <bgColor theme="9" tint="-0.24994659260841701"/>
                </patternFill>
              </fill>
            </x14:dxf>
          </x14:cfRule>
          <x14:cfRule type="cellIs" priority="278" operator="equal" id="{ABF7148E-5AE8-4912-BD0E-ABAFB04D8D70}">
            <xm:f>Listas!$B$29</xm:f>
            <x14:dxf>
              <fill>
                <patternFill>
                  <bgColor theme="7" tint="0.39994506668294322"/>
                </patternFill>
              </fill>
            </x14:dxf>
          </x14:cfRule>
          <x14:cfRule type="cellIs" priority="279" operator="equal" id="{BF2C5EAC-A1FB-4724-913C-B7C174445342}">
            <xm:f>Listas!$B$28</xm:f>
            <x14:dxf>
              <fill>
                <patternFill>
                  <bgColor theme="5" tint="-0.24994659260841701"/>
                </patternFill>
              </fill>
            </x14:dxf>
          </x14:cfRule>
          <x14:cfRule type="cellIs" priority="280" operator="equal" id="{39657246-51C5-4FF4-B215-CC49A2BA79E4}">
            <xm:f>Listas!$B$27</xm:f>
            <x14:dxf>
              <font>
                <color theme="0"/>
              </font>
              <fill>
                <patternFill>
                  <bgColor rgb="FFC00000"/>
                </patternFill>
              </fill>
            </x14:dxf>
          </x14:cfRule>
          <xm:sqref>L17</xm:sqref>
        </x14:conditionalFormatting>
        <x14:conditionalFormatting xmlns:xm="http://schemas.microsoft.com/office/excel/2006/main">
          <x14:cfRule type="cellIs" priority="271" operator="equal" id="{EAC39F56-01E7-40E1-8598-CBCA3A024335}">
            <xm:f>Listas!$B$36</xm:f>
            <x14:dxf>
              <fill>
                <patternFill>
                  <bgColor theme="9" tint="0.39994506668294322"/>
                </patternFill>
              </fill>
            </x14:dxf>
          </x14:cfRule>
          <x14:cfRule type="cellIs" priority="272" operator="equal" id="{949B23E0-6520-419A-AF6E-47834739F41B}">
            <xm:f>Listas!$B$35</xm:f>
            <x14:dxf>
              <font>
                <color theme="0"/>
              </font>
              <fill>
                <patternFill>
                  <bgColor theme="9" tint="-0.24994659260841701"/>
                </patternFill>
              </fill>
            </x14:dxf>
          </x14:cfRule>
          <x14:cfRule type="cellIs" priority="273" operator="equal" id="{4A6AA26A-CF95-46AD-B1DA-5B88AFE618C0}">
            <xm:f>Listas!$B$34</xm:f>
            <x14:dxf>
              <fill>
                <patternFill>
                  <bgColor theme="7" tint="0.39994506668294322"/>
                </patternFill>
              </fill>
            </x14:dxf>
          </x14:cfRule>
          <x14:cfRule type="cellIs" priority="274" operator="equal" id="{46AA2BBE-6CC1-4141-9FA0-620B3EFB0E11}">
            <xm:f>Listas!$B$33</xm:f>
            <x14:dxf>
              <fill>
                <patternFill>
                  <bgColor theme="5" tint="-0.24994659260841701"/>
                </patternFill>
              </fill>
            </x14:dxf>
          </x14:cfRule>
          <x14:cfRule type="cellIs" priority="275" operator="equal" id="{AB2B76FC-E421-4249-AB73-988A57E6B515}">
            <xm:f>Listas!$B$32</xm:f>
            <x14:dxf>
              <font>
                <color theme="0"/>
              </font>
              <fill>
                <patternFill>
                  <bgColor rgb="FFC00000"/>
                </patternFill>
              </fill>
            </x14:dxf>
          </x14:cfRule>
          <xm:sqref>L18</xm:sqref>
        </x14:conditionalFormatting>
        <x14:conditionalFormatting xmlns:xm="http://schemas.microsoft.com/office/excel/2006/main">
          <x14:cfRule type="cellIs" priority="266" operator="equal" id="{27AB64EE-54D6-47B0-AD64-432E20FB1895}">
            <xm:f>Listas!$B$41</xm:f>
            <x14:dxf>
              <fill>
                <patternFill>
                  <bgColor theme="9" tint="0.39994506668294322"/>
                </patternFill>
              </fill>
            </x14:dxf>
          </x14:cfRule>
          <x14:cfRule type="cellIs" priority="267" operator="equal" id="{BAC4BCEB-9650-4FF2-9AC8-3C0A31520D81}">
            <xm:f>Listas!$B$40</xm:f>
            <x14:dxf>
              <font>
                <color theme="0"/>
              </font>
              <fill>
                <patternFill>
                  <bgColor theme="9" tint="-0.24994659260841701"/>
                </patternFill>
              </fill>
            </x14:dxf>
          </x14:cfRule>
          <x14:cfRule type="cellIs" priority="268" operator="equal" id="{E5446FEA-9407-4F06-A83F-8FD7A7C07AC0}">
            <xm:f>Listas!$B$39</xm:f>
            <x14:dxf>
              <fill>
                <patternFill>
                  <bgColor theme="7" tint="0.39994506668294322"/>
                </patternFill>
              </fill>
            </x14:dxf>
          </x14:cfRule>
          <x14:cfRule type="cellIs" priority="269" operator="equal" id="{4D463E4E-FD8E-412A-870C-1F361460FE28}">
            <xm:f>Listas!$B$38</xm:f>
            <x14:dxf>
              <fill>
                <patternFill>
                  <bgColor theme="5" tint="-0.24994659260841701"/>
                </patternFill>
              </fill>
            </x14:dxf>
          </x14:cfRule>
          <x14:cfRule type="cellIs" priority="270" operator="equal" id="{B96A63BF-24FC-4734-A21A-78994CE710D4}">
            <xm:f>Listas!$B$37</xm:f>
            <x14:dxf>
              <font>
                <color theme="0"/>
              </font>
              <fill>
                <patternFill>
                  <bgColor rgb="FFC00000"/>
                </patternFill>
              </fill>
            </x14:dxf>
          </x14:cfRule>
          <xm:sqref>L19</xm:sqref>
        </x14:conditionalFormatting>
        <x14:conditionalFormatting xmlns:xm="http://schemas.microsoft.com/office/excel/2006/main">
          <x14:cfRule type="cellIs" priority="261" operator="equal" id="{E03793E8-D308-46AF-8699-482A93A36D4F}">
            <xm:f>Listas!$B$46</xm:f>
            <x14:dxf>
              <fill>
                <patternFill>
                  <bgColor theme="9" tint="0.39994506668294322"/>
                </patternFill>
              </fill>
            </x14:dxf>
          </x14:cfRule>
          <x14:cfRule type="cellIs" priority="262" operator="equal" id="{D25EB188-884B-439C-82EE-8ED14BDD4255}">
            <xm:f>Listas!$B$45</xm:f>
            <x14:dxf>
              <font>
                <color theme="0"/>
              </font>
              <fill>
                <patternFill>
                  <bgColor theme="9" tint="-0.24994659260841701"/>
                </patternFill>
              </fill>
            </x14:dxf>
          </x14:cfRule>
          <x14:cfRule type="cellIs" priority="263" operator="equal" id="{CE991CB1-291A-4A1B-A005-540096C7B5DF}">
            <xm:f>Listas!$B$44</xm:f>
            <x14:dxf>
              <fill>
                <patternFill>
                  <bgColor theme="7" tint="0.39994506668294322"/>
                </patternFill>
              </fill>
            </x14:dxf>
          </x14:cfRule>
          <x14:cfRule type="cellIs" priority="264" operator="equal" id="{E85A5371-6ABA-4344-AD8A-7F329DD9F3C7}">
            <xm:f>Listas!$B$43</xm:f>
            <x14:dxf>
              <fill>
                <patternFill>
                  <bgColor theme="5" tint="-0.24994659260841701"/>
                </patternFill>
              </fill>
            </x14:dxf>
          </x14:cfRule>
          <x14:cfRule type="cellIs" priority="265" operator="equal" id="{1882DFC2-6F48-4B4A-893F-1496AE2CAD24}">
            <xm:f>Listas!$B$42</xm:f>
            <x14:dxf>
              <font>
                <color theme="0"/>
              </font>
              <fill>
                <patternFill>
                  <bgColor rgb="FFC00000"/>
                </patternFill>
              </fill>
            </x14:dxf>
          </x14:cfRule>
          <xm:sqref>L20</xm:sqref>
        </x14:conditionalFormatting>
        <x14:conditionalFormatting xmlns:xm="http://schemas.microsoft.com/office/excel/2006/main">
          <x14:cfRule type="cellIs" priority="256" operator="equal" id="{C808FA5F-F80A-4334-995B-2CC2AF9D86BD}">
            <xm:f>Listas!$B$51</xm:f>
            <x14:dxf>
              <fill>
                <patternFill>
                  <bgColor theme="9" tint="0.39994506668294322"/>
                </patternFill>
              </fill>
            </x14:dxf>
          </x14:cfRule>
          <x14:cfRule type="cellIs" priority="257" operator="equal" id="{C59673C3-05FA-4311-A048-38999479B241}">
            <xm:f>Listas!$B$50</xm:f>
            <x14:dxf>
              <font>
                <color theme="0"/>
              </font>
              <fill>
                <patternFill>
                  <bgColor theme="9" tint="-0.24994659260841701"/>
                </patternFill>
              </fill>
            </x14:dxf>
          </x14:cfRule>
          <x14:cfRule type="cellIs" priority="258" operator="equal" id="{3F76DC25-3A35-489D-9D60-2630BCA63C69}">
            <xm:f>Listas!$B$49</xm:f>
            <x14:dxf>
              <fill>
                <patternFill>
                  <bgColor theme="7" tint="0.39994506668294322"/>
                </patternFill>
              </fill>
            </x14:dxf>
          </x14:cfRule>
          <x14:cfRule type="cellIs" priority="259" operator="equal" id="{26A2D0F2-EB89-4934-96D0-24B675116050}">
            <xm:f>Listas!$B$48</xm:f>
            <x14:dxf>
              <fill>
                <patternFill>
                  <bgColor theme="5" tint="-0.24994659260841701"/>
                </patternFill>
              </fill>
            </x14:dxf>
          </x14:cfRule>
          <x14:cfRule type="cellIs" priority="260" operator="equal" id="{2A071AF8-C570-4393-A2C0-7E47EEFF8571}">
            <xm:f>Listas!$B$47</xm:f>
            <x14:dxf>
              <font>
                <color theme="0"/>
              </font>
              <fill>
                <patternFill>
                  <bgColor rgb="FFC00000"/>
                </patternFill>
              </fill>
            </x14:dxf>
          </x14:cfRule>
          <xm:sqref>L21</xm:sqref>
        </x14:conditionalFormatting>
        <x14:conditionalFormatting xmlns:xm="http://schemas.microsoft.com/office/excel/2006/main">
          <x14:cfRule type="cellIs" priority="251" operator="equal" id="{AC40CDAE-70B1-41E0-A0C5-660B1ED28680}">
            <xm:f>Listas!$B$56</xm:f>
            <x14:dxf>
              <fill>
                <patternFill>
                  <bgColor theme="9" tint="0.39994506668294322"/>
                </patternFill>
              </fill>
            </x14:dxf>
          </x14:cfRule>
          <x14:cfRule type="cellIs" priority="252" operator="equal" id="{9F98CB64-EB6C-4360-B106-8B99C5DE4C78}">
            <xm:f>Listas!$B$55</xm:f>
            <x14:dxf>
              <font>
                <color theme="0"/>
              </font>
              <fill>
                <patternFill>
                  <bgColor theme="9" tint="-0.24994659260841701"/>
                </patternFill>
              </fill>
            </x14:dxf>
          </x14:cfRule>
          <x14:cfRule type="cellIs" priority="253" operator="equal" id="{0F8345C5-F1D8-4A51-82E8-FD13586BCF2B}">
            <xm:f>Listas!$B$54</xm:f>
            <x14:dxf>
              <fill>
                <patternFill>
                  <bgColor theme="7" tint="0.39994506668294322"/>
                </patternFill>
              </fill>
            </x14:dxf>
          </x14:cfRule>
          <x14:cfRule type="cellIs" priority="254" operator="equal" id="{7B4182BB-B6A1-45C2-8449-F2B9B9E5B47B}">
            <xm:f>Listas!$B$53</xm:f>
            <x14:dxf>
              <fill>
                <patternFill>
                  <bgColor theme="5" tint="-0.24994659260841701"/>
                </patternFill>
              </fill>
            </x14:dxf>
          </x14:cfRule>
          <x14:cfRule type="cellIs" priority="255" operator="equal" id="{9CE6A2F1-7E7B-4B42-8F16-221DDC9FFC7D}">
            <xm:f>Listas!$B$52</xm:f>
            <x14:dxf>
              <font>
                <color theme="0"/>
              </font>
              <fill>
                <patternFill>
                  <bgColor rgb="FFC00000"/>
                </patternFill>
              </fill>
            </x14:dxf>
          </x14:cfRule>
          <xm:sqref>L22</xm:sqref>
        </x14:conditionalFormatting>
        <x14:conditionalFormatting xmlns:xm="http://schemas.microsoft.com/office/excel/2006/main">
          <x14:cfRule type="cellIs" priority="246" operator="equal" id="{8D1ADF13-1157-4340-BBE5-139D9EFDE71B}">
            <xm:f>Listas!$B$61</xm:f>
            <x14:dxf>
              <fill>
                <patternFill>
                  <bgColor theme="9" tint="0.39994506668294322"/>
                </patternFill>
              </fill>
            </x14:dxf>
          </x14:cfRule>
          <x14:cfRule type="cellIs" priority="247" operator="equal" id="{E0AE6F9E-71B2-4EB6-A8CE-863607B20643}">
            <xm:f>Listas!$B$60</xm:f>
            <x14:dxf>
              <font>
                <color theme="0"/>
              </font>
              <fill>
                <patternFill>
                  <bgColor theme="9" tint="-0.24994659260841701"/>
                </patternFill>
              </fill>
            </x14:dxf>
          </x14:cfRule>
          <x14:cfRule type="cellIs" priority="248" operator="equal" id="{ED7E2BB5-5816-4204-8B2A-6C988BCDF504}">
            <xm:f>Listas!$B$59</xm:f>
            <x14:dxf>
              <fill>
                <patternFill>
                  <bgColor theme="7" tint="0.39994506668294322"/>
                </patternFill>
              </fill>
            </x14:dxf>
          </x14:cfRule>
          <x14:cfRule type="cellIs" priority="249" operator="equal" id="{225E30D9-0680-475E-9507-2FC0BF62C2D8}">
            <xm:f>Listas!$B$58</xm:f>
            <x14:dxf>
              <fill>
                <patternFill>
                  <bgColor theme="5" tint="-0.24994659260841701"/>
                </patternFill>
              </fill>
            </x14:dxf>
          </x14:cfRule>
          <x14:cfRule type="cellIs" priority="250" operator="equal" id="{2FF74492-51FC-4BD6-8005-244F0D9B0C55}">
            <xm:f>Listas!$B$57</xm:f>
            <x14:dxf>
              <font>
                <color theme="0"/>
              </font>
              <fill>
                <patternFill>
                  <bgColor rgb="FFC00000"/>
                </patternFill>
              </fill>
            </x14:dxf>
          </x14:cfRule>
          <xm:sqref>L23</xm:sqref>
        </x14:conditionalFormatting>
        <x14:conditionalFormatting xmlns:xm="http://schemas.microsoft.com/office/excel/2006/main">
          <x14:cfRule type="cellIs" priority="241" operator="equal" id="{F718687C-4B6D-4617-B554-EEBFBAE9FF08}">
            <xm:f>Listas!$B$66</xm:f>
            <x14:dxf>
              <fill>
                <patternFill>
                  <bgColor theme="9" tint="0.39994506668294322"/>
                </patternFill>
              </fill>
            </x14:dxf>
          </x14:cfRule>
          <x14:cfRule type="cellIs" priority="242" operator="equal" id="{6A01F072-D5FC-4D58-AD81-85EB429BF2D1}">
            <xm:f>Listas!$B$65</xm:f>
            <x14:dxf>
              <font>
                <b val="0"/>
                <i val="0"/>
                <color theme="0"/>
              </font>
              <fill>
                <patternFill>
                  <bgColor theme="9" tint="-0.24994659260841701"/>
                </patternFill>
              </fill>
            </x14:dxf>
          </x14:cfRule>
          <x14:cfRule type="cellIs" priority="243" operator="equal" id="{7152445A-E4A8-4EDA-BFFB-C1BB201AEE9F}">
            <xm:f>Listas!$B$64</xm:f>
            <x14:dxf>
              <fill>
                <patternFill>
                  <bgColor theme="7" tint="0.39994506668294322"/>
                </patternFill>
              </fill>
            </x14:dxf>
          </x14:cfRule>
          <x14:cfRule type="cellIs" priority="244" operator="equal" id="{C78C94E2-A80B-4A07-A237-A35EA33E4B37}">
            <xm:f>Listas!$B$63</xm:f>
            <x14:dxf>
              <fill>
                <patternFill>
                  <bgColor theme="5" tint="-0.24994659260841701"/>
                </patternFill>
              </fill>
            </x14:dxf>
          </x14:cfRule>
          <x14:cfRule type="cellIs" priority="245" operator="equal" id="{F975056B-0874-419B-96FB-813718DF243E}">
            <xm:f>Listas!$B$62</xm:f>
            <x14:dxf>
              <font>
                <color theme="0"/>
              </font>
              <fill>
                <patternFill>
                  <bgColor rgb="FFC00000"/>
                </patternFill>
              </fill>
            </x14:dxf>
          </x14:cfRule>
          <xm:sqref>L24</xm:sqref>
        </x14:conditionalFormatting>
        <x14:conditionalFormatting xmlns:xm="http://schemas.microsoft.com/office/excel/2006/main">
          <x14:cfRule type="cellIs" priority="236" operator="equal" id="{65A24B7D-D727-4461-8687-E98254FFA6DC}">
            <xm:f>Listas!$B$71</xm:f>
            <x14:dxf>
              <fill>
                <patternFill>
                  <bgColor theme="9" tint="0.39994506668294322"/>
                </patternFill>
              </fill>
            </x14:dxf>
          </x14:cfRule>
          <x14:cfRule type="cellIs" priority="237" operator="equal" id="{CF445B41-D3B1-45DD-878C-084C8E04BEC2}">
            <xm:f>Listas!$B$70</xm:f>
            <x14:dxf>
              <font>
                <color theme="0"/>
              </font>
              <fill>
                <patternFill>
                  <bgColor theme="9" tint="-0.24994659260841701"/>
                </patternFill>
              </fill>
            </x14:dxf>
          </x14:cfRule>
          <x14:cfRule type="cellIs" priority="238" operator="equal" id="{D6246961-8AF4-46C8-91FE-320235B16FEB}">
            <xm:f>Listas!$B$69</xm:f>
            <x14:dxf>
              <fill>
                <patternFill>
                  <bgColor theme="7" tint="0.39994506668294322"/>
                </patternFill>
              </fill>
            </x14:dxf>
          </x14:cfRule>
          <x14:cfRule type="cellIs" priority="239" operator="equal" id="{082D182B-2989-429C-A88E-AA3552581943}">
            <xm:f>Listas!$B$68</xm:f>
            <x14:dxf>
              <fill>
                <patternFill>
                  <bgColor theme="5" tint="-0.24994659260841701"/>
                </patternFill>
              </fill>
            </x14:dxf>
          </x14:cfRule>
          <x14:cfRule type="cellIs" priority="240" operator="equal" id="{5334045C-B0C8-4703-8FB7-829A89EB01A2}">
            <xm:f>Listas!$B$67</xm:f>
            <x14:dxf>
              <font>
                <color theme="0"/>
              </font>
              <fill>
                <patternFill>
                  <bgColor rgb="FFC00000"/>
                </patternFill>
              </fill>
            </x14:dxf>
          </x14:cfRule>
          <xm:sqref>L25</xm:sqref>
        </x14:conditionalFormatting>
        <x14:conditionalFormatting xmlns:xm="http://schemas.microsoft.com/office/excel/2006/main">
          <x14:cfRule type="cellIs" priority="231" operator="equal" id="{D466D6FF-9163-4529-B418-3FA74AFC72BD}">
            <xm:f>Listas!$B$76</xm:f>
            <x14:dxf>
              <fill>
                <patternFill>
                  <bgColor theme="9" tint="0.39994506668294322"/>
                </patternFill>
              </fill>
            </x14:dxf>
          </x14:cfRule>
          <x14:cfRule type="cellIs" priority="232" operator="equal" id="{B3778E69-E902-4E30-AA05-CF314342A01B}">
            <xm:f>Listas!$B$75</xm:f>
            <x14:dxf>
              <font>
                <color theme="0"/>
              </font>
              <fill>
                <patternFill>
                  <bgColor theme="9" tint="-0.24994659260841701"/>
                </patternFill>
              </fill>
            </x14:dxf>
          </x14:cfRule>
          <x14:cfRule type="cellIs" priority="233" operator="equal" id="{2E0F4F0C-0413-4408-8C7C-9443FA04ADA1}">
            <xm:f>Listas!$B$74</xm:f>
            <x14:dxf>
              <fill>
                <patternFill>
                  <bgColor theme="7" tint="0.39994506668294322"/>
                </patternFill>
              </fill>
            </x14:dxf>
          </x14:cfRule>
          <x14:cfRule type="cellIs" priority="234" operator="equal" id="{C2792241-F969-4984-A415-77E56B7983BA}">
            <xm:f>Listas!$B$73</xm:f>
            <x14:dxf>
              <fill>
                <patternFill>
                  <bgColor theme="5" tint="-0.24994659260841701"/>
                </patternFill>
              </fill>
            </x14:dxf>
          </x14:cfRule>
          <x14:cfRule type="cellIs" priority="235" operator="equal" id="{C1165ED6-A847-4CE1-ADEC-2A9E7D7B1F82}">
            <xm:f>Listas!$B$72</xm:f>
            <x14:dxf>
              <font>
                <color theme="0"/>
              </font>
              <fill>
                <patternFill>
                  <bgColor rgb="FFC00000"/>
                </patternFill>
              </fill>
            </x14:dxf>
          </x14:cfRule>
          <xm:sqref>L26</xm:sqref>
        </x14:conditionalFormatting>
        <x14:conditionalFormatting xmlns:xm="http://schemas.microsoft.com/office/excel/2006/main">
          <x14:cfRule type="cellIs" priority="226" operator="equal" id="{C4796733-ED35-4B41-8F57-B3536FD39323}">
            <xm:f>Listas!$B$81</xm:f>
            <x14:dxf>
              <fill>
                <patternFill>
                  <bgColor theme="9" tint="0.39994506668294322"/>
                </patternFill>
              </fill>
            </x14:dxf>
          </x14:cfRule>
          <x14:cfRule type="cellIs" priority="227" operator="equal" id="{5535C8FD-7F87-4003-9A28-96827243994F}">
            <xm:f>Listas!$B$80</xm:f>
            <x14:dxf>
              <font>
                <color theme="0"/>
              </font>
              <fill>
                <patternFill>
                  <bgColor theme="9" tint="-0.24994659260841701"/>
                </patternFill>
              </fill>
            </x14:dxf>
          </x14:cfRule>
          <x14:cfRule type="cellIs" priority="228" operator="equal" id="{3CEA616A-15A7-4CC7-9478-D86CA49061A7}">
            <xm:f>Listas!$B$79</xm:f>
            <x14:dxf>
              <fill>
                <patternFill>
                  <bgColor theme="7" tint="0.39994506668294322"/>
                </patternFill>
              </fill>
            </x14:dxf>
          </x14:cfRule>
          <x14:cfRule type="cellIs" priority="229" operator="equal" id="{B3D402F5-47C3-4047-8D07-07E57D71A207}">
            <xm:f>Listas!$B$78</xm:f>
            <x14:dxf>
              <fill>
                <patternFill>
                  <bgColor theme="5" tint="-0.24994659260841701"/>
                </patternFill>
              </fill>
            </x14:dxf>
          </x14:cfRule>
          <x14:cfRule type="cellIs" priority="230" operator="equal" id="{27D54E63-DEEB-4C87-AD34-46FECF828346}">
            <xm:f>Listas!$B$77</xm:f>
            <x14:dxf>
              <font>
                <color theme="0"/>
              </font>
              <fill>
                <patternFill>
                  <bgColor rgb="FFC00000"/>
                </patternFill>
              </fill>
            </x14:dxf>
          </x14:cfRule>
          <xm:sqref>L27</xm:sqref>
        </x14:conditionalFormatting>
        <x14:conditionalFormatting xmlns:xm="http://schemas.microsoft.com/office/excel/2006/main">
          <x14:cfRule type="cellIs" priority="221" operator="equal" id="{AAF68F03-A0EB-45EB-AC3F-B96BFFC3D40A}">
            <xm:f>Listas!$B$86</xm:f>
            <x14:dxf>
              <fill>
                <patternFill>
                  <bgColor theme="9" tint="0.39994506668294322"/>
                </patternFill>
              </fill>
            </x14:dxf>
          </x14:cfRule>
          <x14:cfRule type="cellIs" priority="222" operator="equal" id="{73678D12-572C-487E-BC45-3F4A5255E424}">
            <xm:f>Listas!$B$85</xm:f>
            <x14:dxf>
              <font>
                <color theme="0"/>
              </font>
              <fill>
                <patternFill>
                  <bgColor theme="9" tint="-0.24994659260841701"/>
                </patternFill>
              </fill>
            </x14:dxf>
          </x14:cfRule>
          <x14:cfRule type="cellIs" priority="223" operator="equal" id="{A885CD39-6DDF-48DD-9B51-548B2BC53BB0}">
            <xm:f>Listas!$B$84</xm:f>
            <x14:dxf>
              <fill>
                <patternFill>
                  <bgColor theme="7" tint="0.39994506668294322"/>
                </patternFill>
              </fill>
            </x14:dxf>
          </x14:cfRule>
          <x14:cfRule type="cellIs" priority="224" operator="equal" id="{C4868371-210E-4992-B69D-A69A876D95DD}">
            <xm:f>Listas!$B$83</xm:f>
            <x14:dxf>
              <fill>
                <patternFill>
                  <bgColor theme="5" tint="-0.24994659260841701"/>
                </patternFill>
              </fill>
            </x14:dxf>
          </x14:cfRule>
          <x14:cfRule type="cellIs" priority="225" operator="equal" id="{4AADF9E9-9ECA-47EB-B8AA-BBEB8AF56DED}">
            <xm:f>Listas!$B$82</xm:f>
            <x14:dxf>
              <font>
                <color theme="0"/>
              </font>
              <fill>
                <patternFill>
                  <bgColor rgb="FFC00000"/>
                </patternFill>
              </fill>
            </x14:dxf>
          </x14:cfRule>
          <xm:sqref>L28</xm:sqref>
        </x14:conditionalFormatting>
        <x14:conditionalFormatting xmlns:xm="http://schemas.microsoft.com/office/excel/2006/main">
          <x14:cfRule type="cellIs" priority="216" operator="equal" id="{8737659E-243A-491A-8C4F-A4C50C62A4F5}">
            <xm:f>Listas!$B$91</xm:f>
            <x14:dxf>
              <fill>
                <patternFill>
                  <bgColor theme="9" tint="0.39994506668294322"/>
                </patternFill>
              </fill>
            </x14:dxf>
          </x14:cfRule>
          <x14:cfRule type="cellIs" priority="217" operator="equal" id="{3B543221-2250-4315-A09A-B83B558C92B1}">
            <xm:f>Listas!$B$90</xm:f>
            <x14:dxf>
              <font>
                <color theme="0"/>
              </font>
              <fill>
                <patternFill>
                  <bgColor theme="9" tint="-0.24994659260841701"/>
                </patternFill>
              </fill>
            </x14:dxf>
          </x14:cfRule>
          <x14:cfRule type="cellIs" priority="218" operator="equal" id="{49CEC8DA-68D1-4883-89F3-2F8D369BE8E4}">
            <xm:f>Listas!$B$89</xm:f>
            <x14:dxf>
              <fill>
                <patternFill>
                  <bgColor theme="7" tint="0.39994506668294322"/>
                </patternFill>
              </fill>
            </x14:dxf>
          </x14:cfRule>
          <x14:cfRule type="cellIs" priority="219" operator="equal" id="{A5FBF585-941E-4FD4-B2AC-0AD99A518874}">
            <xm:f>Listas!$B$88</xm:f>
            <x14:dxf>
              <fill>
                <patternFill>
                  <bgColor theme="5" tint="-0.24994659260841701"/>
                </patternFill>
              </fill>
            </x14:dxf>
          </x14:cfRule>
          <x14:cfRule type="cellIs" priority="220" operator="equal" id="{9230AB9C-D1CD-4979-BD18-6CDD3CA3730F}">
            <xm:f>Listas!$B$87</xm:f>
            <x14:dxf>
              <font>
                <color theme="0"/>
              </font>
              <fill>
                <patternFill>
                  <bgColor rgb="FFC00000"/>
                </patternFill>
              </fill>
            </x14:dxf>
          </x14:cfRule>
          <xm:sqref>L29</xm:sqref>
        </x14:conditionalFormatting>
        <x14:conditionalFormatting xmlns:xm="http://schemas.microsoft.com/office/excel/2006/main">
          <x14:cfRule type="cellIs" priority="211" operator="equal" id="{928DABE5-C1DB-46B3-A803-9E09F1F0BE48}">
            <xm:f>Listas!$B$96</xm:f>
            <x14:dxf>
              <fill>
                <patternFill>
                  <bgColor theme="9" tint="0.39994506668294322"/>
                </patternFill>
              </fill>
            </x14:dxf>
          </x14:cfRule>
          <x14:cfRule type="cellIs" priority="212" operator="equal" id="{A533BCB5-61C3-4C17-9CD1-5A8AC473AF1C}">
            <xm:f>Listas!$B$95</xm:f>
            <x14:dxf>
              <font>
                <color theme="0"/>
              </font>
              <fill>
                <patternFill>
                  <bgColor theme="9" tint="-0.24994659260841701"/>
                </patternFill>
              </fill>
            </x14:dxf>
          </x14:cfRule>
          <x14:cfRule type="cellIs" priority="213" operator="equal" id="{D7C19ABB-AC96-4E9B-9591-5883C72905EF}">
            <xm:f>Listas!$B$94</xm:f>
            <x14:dxf>
              <fill>
                <patternFill>
                  <bgColor theme="7" tint="0.39994506668294322"/>
                </patternFill>
              </fill>
            </x14:dxf>
          </x14:cfRule>
          <x14:cfRule type="cellIs" priority="214" operator="equal" id="{7DE0C961-2682-40A5-A777-F869839A702C}">
            <xm:f>Listas!$B$93</xm:f>
            <x14:dxf>
              <fill>
                <patternFill>
                  <bgColor theme="5" tint="-0.24994659260841701"/>
                </patternFill>
              </fill>
            </x14:dxf>
          </x14:cfRule>
          <x14:cfRule type="cellIs" priority="215" operator="equal" id="{F8C00B44-680A-4768-9D97-5E5FADF3E2C3}">
            <xm:f>Listas!$B$92</xm:f>
            <x14:dxf>
              <font>
                <color theme="0"/>
              </font>
              <fill>
                <patternFill>
                  <bgColor rgb="FFC00000"/>
                </patternFill>
              </fill>
            </x14:dxf>
          </x14:cfRule>
          <xm:sqref>L30</xm:sqref>
        </x14:conditionalFormatting>
        <x14:conditionalFormatting xmlns:xm="http://schemas.microsoft.com/office/excel/2006/main">
          <x14:cfRule type="cellIs" priority="206" operator="equal" id="{E3C72391-66B3-4084-844E-3831E66B0FE6}">
            <xm:f>Listas!$B$101</xm:f>
            <x14:dxf>
              <fill>
                <patternFill>
                  <bgColor theme="9" tint="0.39994506668294322"/>
                </patternFill>
              </fill>
            </x14:dxf>
          </x14:cfRule>
          <x14:cfRule type="cellIs" priority="207" operator="equal" id="{71E39FC8-1653-4B5E-BAC6-ED06B551A411}">
            <xm:f>Listas!$B$100</xm:f>
            <x14:dxf>
              <font>
                <color theme="0"/>
              </font>
              <fill>
                <patternFill>
                  <bgColor theme="9" tint="-0.24994659260841701"/>
                </patternFill>
              </fill>
            </x14:dxf>
          </x14:cfRule>
          <x14:cfRule type="cellIs" priority="208" operator="equal" id="{CCDA115E-3538-4793-9143-F85EA42BBCA8}">
            <xm:f>Listas!$B$99</xm:f>
            <x14:dxf>
              <fill>
                <patternFill>
                  <bgColor theme="7" tint="0.39994506668294322"/>
                </patternFill>
              </fill>
            </x14:dxf>
          </x14:cfRule>
          <x14:cfRule type="cellIs" priority="209" operator="equal" id="{5CC7735D-227C-4761-9D40-86897602F074}">
            <xm:f>Listas!$B$98</xm:f>
            <x14:dxf>
              <fill>
                <patternFill>
                  <bgColor theme="5" tint="-0.24994659260841701"/>
                </patternFill>
              </fill>
            </x14:dxf>
          </x14:cfRule>
          <x14:cfRule type="cellIs" priority="210" operator="equal" id="{650B003C-F5B8-4E7F-A37B-FE03C2BA90D3}">
            <xm:f>Listas!$B$97</xm:f>
            <x14:dxf>
              <font>
                <color theme="0"/>
              </font>
              <fill>
                <patternFill>
                  <bgColor rgb="FFC00000"/>
                </patternFill>
              </fill>
            </x14:dxf>
          </x14:cfRule>
          <xm:sqref>L31</xm:sqref>
        </x14:conditionalFormatting>
        <x14:conditionalFormatting xmlns:xm="http://schemas.microsoft.com/office/excel/2006/main">
          <x14:cfRule type="cellIs" priority="201" operator="equal" id="{4E6A2C8A-1142-4914-896F-DA8FEBAF740E}">
            <xm:f>Listas!$B$106</xm:f>
            <x14:dxf>
              <fill>
                <patternFill>
                  <bgColor theme="9" tint="0.39994506668294322"/>
                </patternFill>
              </fill>
            </x14:dxf>
          </x14:cfRule>
          <x14:cfRule type="cellIs" priority="202" operator="equal" id="{050E08A1-1443-4B1D-8D66-DF3F8D1DEB58}">
            <xm:f>Listas!$B$105</xm:f>
            <x14:dxf>
              <font>
                <color theme="0"/>
              </font>
              <fill>
                <patternFill>
                  <bgColor theme="9" tint="-0.24994659260841701"/>
                </patternFill>
              </fill>
            </x14:dxf>
          </x14:cfRule>
          <x14:cfRule type="cellIs" priority="203" operator="equal" id="{5D60C113-A153-4135-A395-D589AF7D5E12}">
            <xm:f>Listas!$B$104</xm:f>
            <x14:dxf>
              <fill>
                <patternFill>
                  <bgColor theme="7" tint="0.39994506668294322"/>
                </patternFill>
              </fill>
            </x14:dxf>
          </x14:cfRule>
          <x14:cfRule type="cellIs" priority="204" operator="equal" id="{67D69832-9C1F-4B69-ACDB-6ABB9C78FCD7}">
            <xm:f>Listas!$B$103</xm:f>
            <x14:dxf>
              <fill>
                <patternFill>
                  <bgColor theme="5" tint="-0.24994659260841701"/>
                </patternFill>
              </fill>
            </x14:dxf>
          </x14:cfRule>
          <x14:cfRule type="cellIs" priority="205" operator="equal" id="{F34F2B8C-AF73-48A6-B0D0-BC6DCD9510FE}">
            <xm:f>Listas!$B$102</xm:f>
            <x14:dxf>
              <font>
                <color theme="0"/>
              </font>
              <fill>
                <patternFill>
                  <bgColor rgb="FFC00000"/>
                </patternFill>
              </fill>
            </x14:dxf>
          </x14:cfRule>
          <xm:sqref>L32</xm:sqref>
        </x14:conditionalFormatting>
        <x14:conditionalFormatting xmlns:xm="http://schemas.microsoft.com/office/excel/2006/main">
          <x14:cfRule type="cellIs" priority="196" operator="equal" id="{39B48820-E639-4323-810E-8673AD0468B6}">
            <xm:f>Listas!$B$111</xm:f>
            <x14:dxf>
              <fill>
                <patternFill>
                  <bgColor theme="9" tint="0.39994506668294322"/>
                </patternFill>
              </fill>
            </x14:dxf>
          </x14:cfRule>
          <x14:cfRule type="cellIs" priority="197" operator="equal" id="{4D41D8C5-D7D3-4ED2-8157-3785D06CD2D3}">
            <xm:f>Listas!$B$110</xm:f>
            <x14:dxf>
              <font>
                <color theme="0"/>
              </font>
              <fill>
                <patternFill>
                  <bgColor theme="9" tint="-0.24994659260841701"/>
                </patternFill>
              </fill>
            </x14:dxf>
          </x14:cfRule>
          <x14:cfRule type="cellIs" priority="198" operator="equal" id="{0B92276F-200F-4C49-BDD7-3331C68B6943}">
            <xm:f>Listas!$B$109</xm:f>
            <x14:dxf>
              <fill>
                <patternFill>
                  <bgColor theme="7" tint="0.39994506668294322"/>
                </patternFill>
              </fill>
            </x14:dxf>
          </x14:cfRule>
          <x14:cfRule type="cellIs" priority="199" operator="equal" id="{6005EAF6-FCB9-4A03-815D-6FDFB4695B53}">
            <xm:f>Listas!$B$108</xm:f>
            <x14:dxf>
              <fill>
                <patternFill>
                  <bgColor theme="5" tint="-0.24994659260841701"/>
                </patternFill>
              </fill>
            </x14:dxf>
          </x14:cfRule>
          <x14:cfRule type="cellIs" priority="200" operator="equal" id="{913A193E-226F-4FFE-821D-BC7A95054343}">
            <xm:f>Listas!$B$107</xm:f>
            <x14:dxf>
              <font>
                <color theme="0"/>
              </font>
              <fill>
                <patternFill>
                  <bgColor rgb="FFC00000"/>
                </patternFill>
              </fill>
            </x14:dxf>
          </x14:cfRule>
          <xm:sqref>L33</xm:sqref>
        </x14:conditionalFormatting>
        <x14:conditionalFormatting xmlns:xm="http://schemas.microsoft.com/office/excel/2006/main">
          <x14:cfRule type="cellIs" priority="191" operator="equal" id="{C29BE6C1-77CD-4BE5-8CEA-3B2D917206CA}">
            <xm:f>Listas!$B$116</xm:f>
            <x14:dxf>
              <fill>
                <patternFill>
                  <bgColor theme="9" tint="0.39994506668294322"/>
                </patternFill>
              </fill>
            </x14:dxf>
          </x14:cfRule>
          <x14:cfRule type="cellIs" priority="192" operator="equal" id="{B2505883-B988-4E26-9F56-A9D22761AE91}">
            <xm:f>Listas!$B$115</xm:f>
            <x14:dxf>
              <font>
                <color theme="0"/>
              </font>
              <fill>
                <patternFill>
                  <bgColor theme="9" tint="-0.24994659260841701"/>
                </patternFill>
              </fill>
            </x14:dxf>
          </x14:cfRule>
          <x14:cfRule type="cellIs" priority="193" operator="equal" id="{B7FAA95E-5FC1-4858-AE2C-277E4F990269}">
            <xm:f>Listas!$B$114</xm:f>
            <x14:dxf>
              <fill>
                <patternFill>
                  <bgColor theme="7" tint="0.39994506668294322"/>
                </patternFill>
              </fill>
            </x14:dxf>
          </x14:cfRule>
          <x14:cfRule type="cellIs" priority="194" operator="equal" id="{B3A0F708-7CF6-4A16-BB54-52278978CADE}">
            <xm:f>Listas!$B$113</xm:f>
            <x14:dxf>
              <fill>
                <patternFill>
                  <bgColor theme="5" tint="-0.24994659260841701"/>
                </patternFill>
              </fill>
            </x14:dxf>
          </x14:cfRule>
          <x14:cfRule type="cellIs" priority="195" operator="equal" id="{9090F551-6AB5-4B3C-AF58-F881633B3475}">
            <xm:f>Listas!$B$112</xm:f>
            <x14:dxf>
              <font>
                <color theme="0"/>
              </font>
              <fill>
                <patternFill>
                  <bgColor rgb="FFC00000"/>
                </patternFill>
              </fill>
            </x14:dxf>
          </x14:cfRule>
          <xm:sqref>L34</xm:sqref>
        </x14:conditionalFormatting>
        <x14:conditionalFormatting xmlns:xm="http://schemas.microsoft.com/office/excel/2006/main">
          <x14:cfRule type="cellIs" priority="186" operator="equal" id="{5C1C37FC-BDC9-403D-B7E8-F4603C4F64CC}">
            <xm:f>Listas!$B$121</xm:f>
            <x14:dxf>
              <fill>
                <patternFill>
                  <bgColor theme="9" tint="0.39994506668294322"/>
                </patternFill>
              </fill>
            </x14:dxf>
          </x14:cfRule>
          <x14:cfRule type="cellIs" priority="187" operator="equal" id="{0CCF3094-7A55-4DAC-9798-96ED905B4BD4}">
            <xm:f>Listas!$B$120</xm:f>
            <x14:dxf>
              <font>
                <color theme="0"/>
              </font>
              <fill>
                <patternFill>
                  <bgColor theme="9" tint="-0.24994659260841701"/>
                </patternFill>
              </fill>
            </x14:dxf>
          </x14:cfRule>
          <x14:cfRule type="cellIs" priority="188" operator="equal" id="{CB2EC306-FD7E-40EB-B575-64ACDA089FF6}">
            <xm:f>Listas!$B$119</xm:f>
            <x14:dxf>
              <fill>
                <patternFill>
                  <bgColor theme="7" tint="0.39994506668294322"/>
                </patternFill>
              </fill>
            </x14:dxf>
          </x14:cfRule>
          <x14:cfRule type="cellIs" priority="189" operator="equal" id="{6DFA4865-3E41-4319-98AC-293C27338870}">
            <xm:f>Listas!$B$118</xm:f>
            <x14:dxf>
              <fill>
                <patternFill>
                  <bgColor theme="5" tint="-0.24994659260841701"/>
                </patternFill>
              </fill>
            </x14:dxf>
          </x14:cfRule>
          <x14:cfRule type="cellIs" priority="190" operator="equal" id="{5D27C368-8995-4F9A-82C7-9960193E6D85}">
            <xm:f>Listas!$B$117</xm:f>
            <x14:dxf>
              <font>
                <color theme="0"/>
              </font>
              <fill>
                <patternFill>
                  <bgColor rgb="FFC00000"/>
                </patternFill>
              </fill>
            </x14:dxf>
          </x14:cfRule>
          <xm:sqref>L35</xm:sqref>
        </x14:conditionalFormatting>
        <x14:conditionalFormatting xmlns:xm="http://schemas.microsoft.com/office/excel/2006/main">
          <x14:cfRule type="cellIs" priority="181" operator="equal" id="{A3651659-B107-41EA-9E5A-D7E110131B70}">
            <xm:f>Listas!$B$126</xm:f>
            <x14:dxf>
              <fill>
                <patternFill>
                  <bgColor theme="9" tint="0.39994506668294322"/>
                </patternFill>
              </fill>
            </x14:dxf>
          </x14:cfRule>
          <x14:cfRule type="cellIs" priority="182" operator="equal" id="{6A41390D-BC2D-4BF3-86E4-44D74F241894}">
            <xm:f>Listas!$B$125</xm:f>
            <x14:dxf>
              <font>
                <color theme="0"/>
              </font>
              <fill>
                <patternFill>
                  <bgColor theme="9" tint="-0.24994659260841701"/>
                </patternFill>
              </fill>
            </x14:dxf>
          </x14:cfRule>
          <x14:cfRule type="cellIs" priority="183" operator="equal" id="{5D19A164-4148-4EFD-B58C-07A7139729D1}">
            <xm:f>Listas!$B$124</xm:f>
            <x14:dxf>
              <fill>
                <patternFill>
                  <bgColor theme="7" tint="0.39994506668294322"/>
                </patternFill>
              </fill>
            </x14:dxf>
          </x14:cfRule>
          <x14:cfRule type="cellIs" priority="184" operator="equal" id="{307AF306-7047-452C-BECA-50D5205537AE}">
            <xm:f>Listas!$B$123</xm:f>
            <x14:dxf>
              <fill>
                <patternFill>
                  <bgColor theme="5" tint="-0.24994659260841701"/>
                </patternFill>
              </fill>
            </x14:dxf>
          </x14:cfRule>
          <x14:cfRule type="cellIs" priority="185" operator="equal" id="{16C66C48-C968-49FB-81A8-419C954C8235}">
            <xm:f>Listas!$B$122</xm:f>
            <x14:dxf>
              <font>
                <color theme="0"/>
              </font>
              <fill>
                <patternFill>
                  <bgColor rgb="FFC00000"/>
                </patternFill>
              </fill>
            </x14:dxf>
          </x14:cfRule>
          <xm:sqref>L36</xm:sqref>
        </x14:conditionalFormatting>
        <x14:conditionalFormatting xmlns:xm="http://schemas.microsoft.com/office/excel/2006/main">
          <x14:cfRule type="cellIs" priority="176" operator="equal" id="{4634199E-0558-4B15-86F4-9265AD12BA88}">
            <xm:f>Listas!$B$131</xm:f>
            <x14:dxf>
              <fill>
                <patternFill>
                  <bgColor theme="9" tint="0.39994506668294322"/>
                </patternFill>
              </fill>
            </x14:dxf>
          </x14:cfRule>
          <x14:cfRule type="cellIs" priority="177" operator="equal" id="{6EDF0CC4-287F-462C-A432-8A343D267332}">
            <xm:f>Listas!$B$130</xm:f>
            <x14:dxf>
              <font>
                <color theme="0"/>
              </font>
              <fill>
                <patternFill>
                  <bgColor theme="9" tint="-0.24994659260841701"/>
                </patternFill>
              </fill>
            </x14:dxf>
          </x14:cfRule>
          <x14:cfRule type="cellIs" priority="178" operator="equal" id="{69276FC2-A4A2-4B57-A6F9-D540F88C6E46}">
            <xm:f>Listas!$B$129</xm:f>
            <x14:dxf>
              <fill>
                <patternFill>
                  <bgColor theme="7" tint="0.39994506668294322"/>
                </patternFill>
              </fill>
            </x14:dxf>
          </x14:cfRule>
          <x14:cfRule type="cellIs" priority="179" operator="equal" id="{3AAB4852-EA9A-4409-BF3B-F2889A93B513}">
            <xm:f>Listas!$B$128</xm:f>
            <x14:dxf>
              <fill>
                <patternFill>
                  <bgColor theme="5" tint="-0.24994659260841701"/>
                </patternFill>
              </fill>
            </x14:dxf>
          </x14:cfRule>
          <x14:cfRule type="cellIs" priority="180" operator="equal" id="{04C79FD3-9FB5-4600-8A29-8F191E5469FD}">
            <xm:f>Listas!$B$127</xm:f>
            <x14:dxf>
              <font>
                <color theme="0"/>
              </font>
              <fill>
                <patternFill>
                  <bgColor rgb="FFC00000"/>
                </patternFill>
              </fill>
            </x14:dxf>
          </x14:cfRule>
          <xm:sqref>L37</xm:sqref>
        </x14:conditionalFormatting>
        <x14:conditionalFormatting xmlns:xm="http://schemas.microsoft.com/office/excel/2006/main">
          <x14:cfRule type="cellIs" priority="171" operator="equal" id="{D0F6F3F4-2CA6-4203-ACDC-EFDBCBC199DF}">
            <xm:f>Listas!$B$136</xm:f>
            <x14:dxf>
              <fill>
                <patternFill>
                  <bgColor theme="9" tint="0.39994506668294322"/>
                </patternFill>
              </fill>
            </x14:dxf>
          </x14:cfRule>
          <x14:cfRule type="cellIs" priority="172" operator="equal" id="{9B43742E-BBEF-4F65-88ED-2DBAA43B3D59}">
            <xm:f>Listas!$B$135</xm:f>
            <x14:dxf>
              <font>
                <color theme="0"/>
              </font>
              <fill>
                <patternFill>
                  <bgColor theme="9" tint="-0.24994659260841701"/>
                </patternFill>
              </fill>
            </x14:dxf>
          </x14:cfRule>
          <x14:cfRule type="cellIs" priority="173" operator="equal" id="{BBE82674-14C3-4745-84FB-8E8230B2D96B}">
            <xm:f>Listas!$B$134</xm:f>
            <x14:dxf>
              <fill>
                <patternFill>
                  <bgColor theme="7" tint="0.39994506668294322"/>
                </patternFill>
              </fill>
            </x14:dxf>
          </x14:cfRule>
          <x14:cfRule type="cellIs" priority="174" operator="equal" id="{5CE07807-B73C-4B5D-8258-33404F82B640}">
            <xm:f>Listas!$B$133</xm:f>
            <x14:dxf>
              <fill>
                <patternFill>
                  <bgColor theme="5" tint="-0.24994659260841701"/>
                </patternFill>
              </fill>
            </x14:dxf>
          </x14:cfRule>
          <x14:cfRule type="cellIs" priority="175" operator="equal" id="{0AE18CCB-634A-4288-A6D2-46199D252191}">
            <xm:f>Listas!$B$132</xm:f>
            <x14:dxf>
              <font>
                <color theme="0"/>
              </font>
              <fill>
                <patternFill>
                  <bgColor rgb="FFC00000"/>
                </patternFill>
              </fill>
            </x14:dxf>
          </x14:cfRule>
          <xm:sqref>L38</xm:sqref>
        </x14:conditionalFormatting>
        <x14:conditionalFormatting xmlns:xm="http://schemas.microsoft.com/office/excel/2006/main">
          <x14:cfRule type="cellIs" priority="166" operator="equal" id="{2F1D1E75-8820-40A9-A91E-3DC20FBEE6B8}">
            <xm:f>Listas!$B$141</xm:f>
            <x14:dxf>
              <fill>
                <patternFill>
                  <bgColor theme="9" tint="0.39994506668294322"/>
                </patternFill>
              </fill>
            </x14:dxf>
          </x14:cfRule>
          <x14:cfRule type="cellIs" priority="167" operator="equal" id="{3FD1F781-F0B3-47B2-965A-9EF7A4B87008}">
            <xm:f>Listas!$B$140</xm:f>
            <x14:dxf>
              <font>
                <color theme="0"/>
              </font>
              <fill>
                <patternFill>
                  <bgColor theme="9" tint="-0.24994659260841701"/>
                </patternFill>
              </fill>
            </x14:dxf>
          </x14:cfRule>
          <x14:cfRule type="cellIs" priority="168" operator="equal" id="{42B989FF-A4CD-4ABF-BCE1-E0B07D1689E4}">
            <xm:f>Listas!$B$139</xm:f>
            <x14:dxf>
              <fill>
                <patternFill>
                  <bgColor theme="7" tint="0.39994506668294322"/>
                </patternFill>
              </fill>
            </x14:dxf>
          </x14:cfRule>
          <x14:cfRule type="cellIs" priority="169" operator="equal" id="{B00787EE-1115-433F-8E12-A8BB3FC2BF42}">
            <xm:f>Listas!$B$138</xm:f>
            <x14:dxf>
              <fill>
                <patternFill>
                  <bgColor theme="5" tint="-0.24994659260841701"/>
                </patternFill>
              </fill>
            </x14:dxf>
          </x14:cfRule>
          <x14:cfRule type="cellIs" priority="170" operator="equal" id="{5DB24A1D-37C2-4613-AEAD-908F67AEA4ED}">
            <xm:f>Listas!$B$137</xm:f>
            <x14:dxf>
              <font>
                <color theme="0"/>
              </font>
              <fill>
                <patternFill>
                  <bgColor rgb="FFC00000"/>
                </patternFill>
              </fill>
            </x14:dxf>
          </x14:cfRule>
          <xm:sqref>L39</xm:sqref>
        </x14:conditionalFormatting>
        <x14:conditionalFormatting xmlns:xm="http://schemas.microsoft.com/office/excel/2006/main">
          <x14:cfRule type="cellIs" priority="161" operator="equal" id="{49E300D3-2BA2-4F84-BFA7-D643EEA8F15D}">
            <xm:f>Listas!$B$146</xm:f>
            <x14:dxf>
              <fill>
                <patternFill>
                  <bgColor theme="9" tint="0.39994506668294322"/>
                </patternFill>
              </fill>
            </x14:dxf>
          </x14:cfRule>
          <x14:cfRule type="cellIs" priority="162" operator="equal" id="{51D26654-B902-4D7B-B83E-DD713FD44B57}">
            <xm:f>Listas!$B$145</xm:f>
            <x14:dxf>
              <font>
                <color theme="0"/>
              </font>
              <fill>
                <patternFill>
                  <bgColor theme="9" tint="-0.24994659260841701"/>
                </patternFill>
              </fill>
            </x14:dxf>
          </x14:cfRule>
          <x14:cfRule type="cellIs" priority="163" operator="equal" id="{82C4DA83-30DC-4D90-A755-F5A2FE90067C}">
            <xm:f>Listas!$B$144</xm:f>
            <x14:dxf>
              <fill>
                <patternFill>
                  <bgColor theme="7" tint="0.39994506668294322"/>
                </patternFill>
              </fill>
            </x14:dxf>
          </x14:cfRule>
          <x14:cfRule type="cellIs" priority="164" operator="equal" id="{19ADF76E-637C-4019-8758-F426744CA960}">
            <xm:f>Listas!$B$143</xm:f>
            <x14:dxf>
              <fill>
                <patternFill>
                  <bgColor theme="5" tint="-0.24994659260841701"/>
                </patternFill>
              </fill>
            </x14:dxf>
          </x14:cfRule>
          <x14:cfRule type="cellIs" priority="165" operator="equal" id="{F04DD2CF-8727-463A-A6CC-6E5BC77A4A59}">
            <xm:f>Listas!$B$142</xm:f>
            <x14:dxf>
              <font>
                <color theme="0"/>
              </font>
              <fill>
                <patternFill>
                  <bgColor rgb="FFC00000"/>
                </patternFill>
              </fill>
            </x14:dxf>
          </x14:cfRule>
          <xm:sqref>L40</xm:sqref>
        </x14:conditionalFormatting>
        <x14:conditionalFormatting xmlns:xm="http://schemas.microsoft.com/office/excel/2006/main">
          <x14:cfRule type="cellIs" priority="156" operator="equal" id="{D279A732-273E-40A1-809D-FD9797EF617D}">
            <xm:f>Listas!$B$151</xm:f>
            <x14:dxf>
              <fill>
                <patternFill>
                  <bgColor theme="9" tint="0.39994506668294322"/>
                </patternFill>
              </fill>
            </x14:dxf>
          </x14:cfRule>
          <x14:cfRule type="cellIs" priority="157" operator="equal" id="{3AF42A41-FD9B-4CE3-8557-ECBED9BD972B}">
            <xm:f>Listas!$B$150</xm:f>
            <x14:dxf>
              <font>
                <color theme="0"/>
              </font>
              <fill>
                <patternFill>
                  <bgColor theme="9" tint="-0.24994659260841701"/>
                </patternFill>
              </fill>
            </x14:dxf>
          </x14:cfRule>
          <x14:cfRule type="cellIs" priority="158" operator="equal" id="{81E00D6C-5B1A-4322-9681-4CB82AC5DDBA}">
            <xm:f>Listas!$B$149</xm:f>
            <x14:dxf>
              <fill>
                <patternFill>
                  <bgColor theme="7" tint="0.39994506668294322"/>
                </patternFill>
              </fill>
            </x14:dxf>
          </x14:cfRule>
          <x14:cfRule type="cellIs" priority="159" operator="equal" id="{2AE87071-211C-4746-98C2-F5BA39B195B7}">
            <xm:f>Listas!$B$148</xm:f>
            <x14:dxf>
              <fill>
                <patternFill>
                  <bgColor theme="5" tint="-0.24994659260841701"/>
                </patternFill>
              </fill>
            </x14:dxf>
          </x14:cfRule>
          <x14:cfRule type="cellIs" priority="160" operator="equal" id="{D691D948-510D-4821-8EFD-9787092D0556}">
            <xm:f>Listas!$B$147</xm:f>
            <x14:dxf>
              <font>
                <color theme="0"/>
              </font>
              <fill>
                <patternFill>
                  <bgColor rgb="FFC00000"/>
                </patternFill>
              </fill>
            </x14:dxf>
          </x14:cfRule>
          <xm:sqref>L41</xm:sqref>
        </x14:conditionalFormatting>
        <x14:conditionalFormatting xmlns:xm="http://schemas.microsoft.com/office/excel/2006/main">
          <x14:cfRule type="cellIs" priority="151" operator="equal" id="{46663CB8-4440-4A4B-9E6B-CA9311521BCD}">
            <xm:f>Listas!$B$156</xm:f>
            <x14:dxf>
              <fill>
                <patternFill>
                  <bgColor theme="9" tint="0.39994506668294322"/>
                </patternFill>
              </fill>
            </x14:dxf>
          </x14:cfRule>
          <x14:cfRule type="cellIs" priority="152" operator="equal" id="{8B319798-A293-4AF0-8718-946A19B814CF}">
            <xm:f>Listas!$B$155</xm:f>
            <x14:dxf>
              <font>
                <color theme="0"/>
              </font>
              <fill>
                <patternFill>
                  <bgColor theme="9" tint="-0.24994659260841701"/>
                </patternFill>
              </fill>
            </x14:dxf>
          </x14:cfRule>
          <x14:cfRule type="cellIs" priority="153" operator="equal" id="{882B2EF1-4F30-4989-9212-2E8CF07E2822}">
            <xm:f>Listas!$B$154</xm:f>
            <x14:dxf>
              <fill>
                <patternFill>
                  <bgColor theme="7" tint="0.39994506668294322"/>
                </patternFill>
              </fill>
            </x14:dxf>
          </x14:cfRule>
          <x14:cfRule type="cellIs" priority="154" operator="equal" id="{9EDA6FC5-13E8-4B7D-B670-5CFDAFA65B37}">
            <xm:f>Listas!$B$153</xm:f>
            <x14:dxf>
              <fill>
                <patternFill>
                  <bgColor theme="5" tint="-0.24994659260841701"/>
                </patternFill>
              </fill>
            </x14:dxf>
          </x14:cfRule>
          <x14:cfRule type="cellIs" priority="155" operator="equal" id="{35498A37-CDFF-4D91-908B-772EF4E1066B}">
            <xm:f>Listas!$B$152</xm:f>
            <x14:dxf>
              <font>
                <color theme="0"/>
              </font>
              <fill>
                <patternFill>
                  <bgColor rgb="FFC00000"/>
                </patternFill>
              </fill>
            </x14:dxf>
          </x14:cfRule>
          <xm:sqref>L42</xm:sqref>
        </x14:conditionalFormatting>
        <x14:conditionalFormatting xmlns:xm="http://schemas.microsoft.com/office/excel/2006/main">
          <x14:cfRule type="cellIs" priority="146" operator="equal" id="{BC5E6D82-A970-4F9D-8231-FC9F11C1B3CE}">
            <xm:f>Listas!$B$161</xm:f>
            <x14:dxf>
              <fill>
                <patternFill>
                  <bgColor theme="9" tint="0.39994506668294322"/>
                </patternFill>
              </fill>
            </x14:dxf>
          </x14:cfRule>
          <x14:cfRule type="cellIs" priority="147" operator="equal" id="{43A7B505-D9C2-433E-9B43-696E4ED3981A}">
            <xm:f>Listas!$B$160</xm:f>
            <x14:dxf>
              <font>
                <color theme="0"/>
              </font>
              <fill>
                <patternFill>
                  <bgColor theme="9" tint="-0.24994659260841701"/>
                </patternFill>
              </fill>
            </x14:dxf>
          </x14:cfRule>
          <x14:cfRule type="cellIs" priority="148" operator="equal" id="{DE8EFA6B-9AA1-4CDE-A4C8-4B5EBFCFA439}">
            <xm:f>Listas!$B$159</xm:f>
            <x14:dxf>
              <fill>
                <patternFill>
                  <bgColor theme="7" tint="0.39994506668294322"/>
                </patternFill>
              </fill>
            </x14:dxf>
          </x14:cfRule>
          <x14:cfRule type="cellIs" priority="149" operator="equal" id="{0784C19E-BE40-4A82-BC1B-8C211339A554}">
            <xm:f>Listas!$B$158</xm:f>
            <x14:dxf>
              <fill>
                <patternFill>
                  <bgColor theme="5" tint="-0.24994659260841701"/>
                </patternFill>
              </fill>
            </x14:dxf>
          </x14:cfRule>
          <x14:cfRule type="cellIs" priority="150" operator="equal" id="{A1A863CF-09CD-4971-BED3-2DAF003CC716}">
            <xm:f>Listas!$B$157</xm:f>
            <x14:dxf>
              <font>
                <color theme="0"/>
              </font>
              <fill>
                <patternFill>
                  <bgColor rgb="FFC00000"/>
                </patternFill>
              </fill>
            </x14:dxf>
          </x14:cfRule>
          <xm:sqref>L43</xm:sqref>
        </x14:conditionalFormatting>
        <x14:conditionalFormatting xmlns:xm="http://schemas.microsoft.com/office/excel/2006/main">
          <x14:cfRule type="cellIs" priority="141" operator="equal" id="{F2E3AF56-DBD8-49A3-AA00-953F1140E841}">
            <xm:f>Listas!$B$166</xm:f>
            <x14:dxf>
              <fill>
                <patternFill>
                  <bgColor theme="9" tint="0.39994506668294322"/>
                </patternFill>
              </fill>
            </x14:dxf>
          </x14:cfRule>
          <x14:cfRule type="cellIs" priority="142" operator="equal" id="{86DFA1B1-A667-4024-81DC-7135C5BB686C}">
            <xm:f>Listas!$B$165</xm:f>
            <x14:dxf>
              <font>
                <color theme="0"/>
              </font>
              <fill>
                <patternFill>
                  <bgColor theme="9" tint="-0.24994659260841701"/>
                </patternFill>
              </fill>
            </x14:dxf>
          </x14:cfRule>
          <x14:cfRule type="cellIs" priority="143" operator="equal" id="{DD075380-21C2-4690-9CC7-CD7742527B8B}">
            <xm:f>Listas!$B$164</xm:f>
            <x14:dxf>
              <fill>
                <patternFill>
                  <bgColor theme="7" tint="0.39994506668294322"/>
                </patternFill>
              </fill>
            </x14:dxf>
          </x14:cfRule>
          <x14:cfRule type="cellIs" priority="144" operator="equal" id="{0BC75266-27B6-4058-9BA7-21307C2EBD11}">
            <xm:f>Listas!$B$163</xm:f>
            <x14:dxf>
              <fill>
                <patternFill>
                  <bgColor theme="5" tint="-0.24994659260841701"/>
                </patternFill>
              </fill>
            </x14:dxf>
          </x14:cfRule>
          <x14:cfRule type="cellIs" priority="145" operator="equal" id="{F39FC3FD-9FA9-4801-95D1-40103884EC01}">
            <xm:f>Listas!$B$162</xm:f>
            <x14:dxf>
              <font>
                <color theme="0"/>
              </font>
              <fill>
                <patternFill>
                  <bgColor rgb="FFC00000"/>
                </patternFill>
              </fill>
            </x14:dxf>
          </x14:cfRule>
          <xm:sqref>L44</xm:sqref>
        </x14:conditionalFormatting>
        <x14:conditionalFormatting xmlns:xm="http://schemas.microsoft.com/office/excel/2006/main">
          <x14:cfRule type="cellIs" priority="136" operator="equal" id="{389105AD-A7E1-4649-A4DC-FA7549D4AF23}">
            <xm:f>Listas!$B$171</xm:f>
            <x14:dxf>
              <fill>
                <patternFill>
                  <bgColor theme="9" tint="0.39994506668294322"/>
                </patternFill>
              </fill>
            </x14:dxf>
          </x14:cfRule>
          <x14:cfRule type="cellIs" priority="137" operator="equal" id="{A6E980B4-5383-4A1C-A320-357777C1A882}">
            <xm:f>Listas!$B$170</xm:f>
            <x14:dxf>
              <font>
                <color theme="0"/>
              </font>
              <fill>
                <patternFill>
                  <bgColor theme="9" tint="-0.24994659260841701"/>
                </patternFill>
              </fill>
            </x14:dxf>
          </x14:cfRule>
          <x14:cfRule type="cellIs" priority="138" operator="equal" id="{555493B8-D098-4E2D-9CBC-C8B5B9A2FC43}">
            <xm:f>Listas!$B$169</xm:f>
            <x14:dxf>
              <fill>
                <patternFill>
                  <bgColor theme="7" tint="0.39994506668294322"/>
                </patternFill>
              </fill>
            </x14:dxf>
          </x14:cfRule>
          <x14:cfRule type="cellIs" priority="139" operator="equal" id="{42E846C5-01E5-4192-B94E-810E670A34B6}">
            <xm:f>Listas!$B$168</xm:f>
            <x14:dxf>
              <fill>
                <patternFill>
                  <bgColor theme="5" tint="-0.24994659260841701"/>
                </patternFill>
              </fill>
            </x14:dxf>
          </x14:cfRule>
          <x14:cfRule type="cellIs" priority="140" operator="equal" id="{51950234-3C2E-460F-BAB4-1AB75FE7519A}">
            <xm:f>Listas!$B$167</xm:f>
            <x14:dxf>
              <font>
                <color theme="0"/>
              </font>
              <fill>
                <patternFill>
                  <bgColor rgb="FFC00000"/>
                </patternFill>
              </fill>
            </x14:dxf>
          </x14:cfRule>
          <xm:sqref>L45</xm:sqref>
        </x14:conditionalFormatting>
        <x14:conditionalFormatting xmlns:xm="http://schemas.microsoft.com/office/excel/2006/main">
          <x14:cfRule type="cellIs" priority="131" operator="equal" id="{D2760AA0-DF86-4B87-9D09-4E7E3ABB1D3D}">
            <xm:f>Listas!$B$176</xm:f>
            <x14:dxf>
              <fill>
                <patternFill>
                  <bgColor theme="9" tint="0.39994506668294322"/>
                </patternFill>
              </fill>
            </x14:dxf>
          </x14:cfRule>
          <x14:cfRule type="cellIs" priority="132" operator="equal" id="{64EB569A-2899-4BDA-B5E3-038CBBCBB36C}">
            <xm:f>Listas!$B$175</xm:f>
            <x14:dxf>
              <font>
                <color theme="0"/>
              </font>
              <fill>
                <patternFill>
                  <bgColor theme="9" tint="-0.24994659260841701"/>
                </patternFill>
              </fill>
            </x14:dxf>
          </x14:cfRule>
          <x14:cfRule type="cellIs" priority="133" operator="equal" id="{D9539376-D99C-431B-AE7B-6EBC7983FD61}">
            <xm:f>Listas!$B$174</xm:f>
            <x14:dxf>
              <fill>
                <patternFill>
                  <bgColor theme="7" tint="0.39994506668294322"/>
                </patternFill>
              </fill>
            </x14:dxf>
          </x14:cfRule>
          <x14:cfRule type="cellIs" priority="134" operator="equal" id="{CC8F9B40-2B70-4C7B-A691-8BE9D0D9E0E1}">
            <xm:f>Listas!$B$173</xm:f>
            <x14:dxf>
              <fill>
                <patternFill>
                  <bgColor theme="5" tint="-0.24994659260841701"/>
                </patternFill>
              </fill>
            </x14:dxf>
          </x14:cfRule>
          <x14:cfRule type="cellIs" priority="135" operator="equal" id="{8B2C9A36-7356-4D60-9A64-E8A027543929}">
            <xm:f>Listas!$B$172</xm:f>
            <x14:dxf>
              <font>
                <color theme="0"/>
              </font>
              <fill>
                <patternFill>
                  <bgColor rgb="FFC00000"/>
                </patternFill>
              </fill>
            </x14:dxf>
          </x14:cfRule>
          <xm:sqref>L46</xm:sqref>
        </x14:conditionalFormatting>
        <x14:conditionalFormatting xmlns:xm="http://schemas.microsoft.com/office/excel/2006/main">
          <x14:cfRule type="cellIs" priority="126" operator="equal" id="{7746744C-8518-4D47-B9B1-8BA275D7A18B}">
            <xm:f>Listas!$B$181</xm:f>
            <x14:dxf>
              <fill>
                <patternFill>
                  <bgColor theme="9" tint="0.39994506668294322"/>
                </patternFill>
              </fill>
            </x14:dxf>
          </x14:cfRule>
          <x14:cfRule type="cellIs" priority="127" operator="equal" id="{D753917B-92C1-42F5-AE62-F70DA6397288}">
            <xm:f>Listas!$B$180</xm:f>
            <x14:dxf>
              <font>
                <color theme="0"/>
              </font>
              <fill>
                <patternFill>
                  <bgColor theme="9" tint="-0.24994659260841701"/>
                </patternFill>
              </fill>
            </x14:dxf>
          </x14:cfRule>
          <x14:cfRule type="cellIs" priority="128" operator="equal" id="{259CA451-5D39-4808-9142-39419C57F1D1}">
            <xm:f>Listas!$B$179</xm:f>
            <x14:dxf>
              <fill>
                <patternFill>
                  <bgColor theme="7" tint="0.39994506668294322"/>
                </patternFill>
              </fill>
            </x14:dxf>
          </x14:cfRule>
          <x14:cfRule type="cellIs" priority="129" operator="equal" id="{876C7842-7AA6-414B-BEB1-13BA121C3236}">
            <xm:f>Listas!$B$178</xm:f>
            <x14:dxf>
              <fill>
                <patternFill>
                  <bgColor theme="5" tint="-0.24994659260841701"/>
                </patternFill>
              </fill>
            </x14:dxf>
          </x14:cfRule>
          <x14:cfRule type="cellIs" priority="130" operator="equal" id="{49D92109-DFD1-458D-8D6A-B37DF9152F94}">
            <xm:f>Listas!$B$177</xm:f>
            <x14:dxf>
              <font>
                <color theme="0"/>
              </font>
              <fill>
                <patternFill>
                  <bgColor rgb="FFC00000"/>
                </patternFill>
              </fill>
            </x14:dxf>
          </x14:cfRule>
          <xm:sqref>L47</xm:sqref>
        </x14:conditionalFormatting>
        <x14:conditionalFormatting xmlns:xm="http://schemas.microsoft.com/office/excel/2006/main">
          <x14:cfRule type="cellIs" priority="121" operator="equal" id="{33ABF6FE-85CE-4D88-B959-744FEB1D922C}">
            <xm:f>Listas!$B$186</xm:f>
            <x14:dxf>
              <fill>
                <patternFill>
                  <bgColor theme="9" tint="0.39994506668294322"/>
                </patternFill>
              </fill>
            </x14:dxf>
          </x14:cfRule>
          <x14:cfRule type="cellIs" priority="122" operator="equal" id="{845C69A0-F513-4EA2-B932-DDBB7F84EA34}">
            <xm:f>Listas!$B$185</xm:f>
            <x14:dxf>
              <font>
                <color theme="0"/>
              </font>
              <fill>
                <patternFill>
                  <bgColor theme="9" tint="-0.24994659260841701"/>
                </patternFill>
              </fill>
            </x14:dxf>
          </x14:cfRule>
          <x14:cfRule type="cellIs" priority="123" operator="equal" id="{2F8136AE-306B-4794-ACC6-F139634A50F3}">
            <xm:f>Listas!$B$184</xm:f>
            <x14:dxf>
              <fill>
                <patternFill>
                  <bgColor theme="7" tint="0.39994506668294322"/>
                </patternFill>
              </fill>
            </x14:dxf>
          </x14:cfRule>
          <x14:cfRule type="cellIs" priority="124" operator="equal" id="{9E0C1CEC-4C1E-4DA4-86A9-6089A88B5134}">
            <xm:f>Listas!$B$183</xm:f>
            <x14:dxf>
              <fill>
                <patternFill>
                  <bgColor theme="5" tint="-0.24994659260841701"/>
                </patternFill>
              </fill>
            </x14:dxf>
          </x14:cfRule>
          <x14:cfRule type="cellIs" priority="125" operator="equal" id="{48353355-8DB2-453A-984A-460480C48395}">
            <xm:f>Listas!$B$182</xm:f>
            <x14:dxf>
              <font>
                <color theme="0"/>
              </font>
              <fill>
                <patternFill>
                  <bgColor rgb="FFC00000"/>
                </patternFill>
              </fill>
            </x14:dxf>
          </x14:cfRule>
          <xm:sqref>L48</xm:sqref>
        </x14:conditionalFormatting>
        <x14:conditionalFormatting xmlns:xm="http://schemas.microsoft.com/office/excel/2006/main">
          <x14:cfRule type="cellIs" priority="116" operator="equal" id="{8CA26BF1-4A4A-48DE-B441-3301FDF7C5E3}">
            <xm:f>Listas!$B$191</xm:f>
            <x14:dxf>
              <fill>
                <patternFill>
                  <bgColor theme="9" tint="0.39994506668294322"/>
                </patternFill>
              </fill>
            </x14:dxf>
          </x14:cfRule>
          <x14:cfRule type="cellIs" priority="117" operator="equal" id="{2536CE12-8EB2-4943-AC62-C0AB5677CE91}">
            <xm:f>Listas!$B$190</xm:f>
            <x14:dxf>
              <font>
                <color theme="0"/>
              </font>
              <fill>
                <patternFill>
                  <bgColor theme="9" tint="-0.24994659260841701"/>
                </patternFill>
              </fill>
            </x14:dxf>
          </x14:cfRule>
          <x14:cfRule type="cellIs" priority="118" operator="equal" id="{F5D03543-F648-4D6F-A4FA-079F094E8BDA}">
            <xm:f>Listas!$B$189</xm:f>
            <x14:dxf>
              <fill>
                <patternFill>
                  <bgColor theme="7" tint="0.39994506668294322"/>
                </patternFill>
              </fill>
            </x14:dxf>
          </x14:cfRule>
          <x14:cfRule type="cellIs" priority="119" operator="equal" id="{529B7335-2F6B-4C7E-BBB2-5EA40707F206}">
            <xm:f>Listas!$B$188</xm:f>
            <x14:dxf>
              <fill>
                <patternFill>
                  <bgColor theme="5" tint="-0.24994659260841701"/>
                </patternFill>
              </fill>
            </x14:dxf>
          </x14:cfRule>
          <x14:cfRule type="cellIs" priority="120" operator="equal" id="{EB59CB24-8D1E-44A5-91C2-117C52FD6743}">
            <xm:f>Listas!$B$187</xm:f>
            <x14:dxf>
              <font>
                <color theme="0"/>
              </font>
              <fill>
                <patternFill>
                  <bgColor rgb="FFC00000"/>
                </patternFill>
              </fill>
            </x14:dxf>
          </x14:cfRule>
          <xm:sqref>L49</xm:sqref>
        </x14:conditionalFormatting>
        <x14:conditionalFormatting xmlns:xm="http://schemas.microsoft.com/office/excel/2006/main">
          <x14:cfRule type="cellIs" priority="111" operator="equal" id="{1D05F220-C9FA-4013-BFAF-A2BB77AAD54F}">
            <xm:f>Listas!$B$196</xm:f>
            <x14:dxf>
              <font>
                <color auto="1"/>
              </font>
              <fill>
                <patternFill>
                  <bgColor theme="9" tint="0.39994506668294322"/>
                </patternFill>
              </fill>
            </x14:dxf>
          </x14:cfRule>
          <x14:cfRule type="cellIs" priority="112" operator="equal" id="{0A4D55D1-1F61-4C67-8449-868692B4DAAB}">
            <xm:f>Listas!$B$195</xm:f>
            <x14:dxf>
              <font>
                <color theme="0"/>
              </font>
              <fill>
                <patternFill>
                  <bgColor theme="9" tint="-0.24994659260841701"/>
                </patternFill>
              </fill>
            </x14:dxf>
          </x14:cfRule>
          <x14:cfRule type="cellIs" priority="113" operator="equal" id="{7D3AB15B-9D0A-4A10-BE5C-D0EE5B0802E2}">
            <xm:f>Listas!$B$194</xm:f>
            <x14:dxf>
              <fill>
                <patternFill>
                  <bgColor theme="7" tint="0.39994506668294322"/>
                </patternFill>
              </fill>
            </x14:dxf>
          </x14:cfRule>
          <x14:cfRule type="cellIs" priority="114" operator="equal" id="{6945627A-7385-4D02-BCF8-1A34304EAA74}">
            <xm:f>Listas!$B$193</xm:f>
            <x14:dxf>
              <fill>
                <patternFill>
                  <bgColor theme="5" tint="-0.24994659260841701"/>
                </patternFill>
              </fill>
            </x14:dxf>
          </x14:cfRule>
          <x14:cfRule type="cellIs" priority="115" operator="equal" id="{2B3BA092-8BDB-47C8-A843-319BD3CF041B}">
            <xm:f>Listas!$B$192</xm:f>
            <x14:dxf>
              <font>
                <color theme="0"/>
              </font>
              <fill>
                <patternFill>
                  <bgColor rgb="FFC00000"/>
                </patternFill>
              </fill>
            </x14:dxf>
          </x14:cfRule>
          <xm:sqref>L50</xm:sqref>
        </x14:conditionalFormatting>
        <x14:conditionalFormatting xmlns:xm="http://schemas.microsoft.com/office/excel/2006/main">
          <x14:cfRule type="cellIs" priority="106" operator="equal" id="{98912622-4C23-4224-AC79-70051578F220}">
            <xm:f>Listas!$B$201</xm:f>
            <x14:dxf>
              <fill>
                <patternFill>
                  <bgColor theme="9" tint="0.39994506668294322"/>
                </patternFill>
              </fill>
            </x14:dxf>
          </x14:cfRule>
          <x14:cfRule type="cellIs" priority="107" operator="equal" id="{474E7E2D-80A5-4BAD-AB88-9263E3BBDA74}">
            <xm:f>Listas!$B$200</xm:f>
            <x14:dxf>
              <font>
                <color theme="0"/>
              </font>
              <fill>
                <patternFill>
                  <bgColor theme="9" tint="-0.24994659260841701"/>
                </patternFill>
              </fill>
            </x14:dxf>
          </x14:cfRule>
          <x14:cfRule type="cellIs" priority="108" operator="equal" id="{7901F6D6-9FBC-490A-B704-C3C27EDDC27E}">
            <xm:f>Listas!$B$199</xm:f>
            <x14:dxf>
              <fill>
                <patternFill>
                  <bgColor theme="7" tint="0.39994506668294322"/>
                </patternFill>
              </fill>
            </x14:dxf>
          </x14:cfRule>
          <x14:cfRule type="cellIs" priority="109" operator="equal" id="{2710CB42-44AC-4720-9064-8D22F9826E30}">
            <xm:f>Listas!$B$198</xm:f>
            <x14:dxf>
              <fill>
                <patternFill>
                  <bgColor theme="5" tint="-0.24994659260841701"/>
                </patternFill>
              </fill>
            </x14:dxf>
          </x14:cfRule>
          <x14:cfRule type="cellIs" priority="110" operator="equal" id="{AD7D4F98-1990-46CA-91C7-5963135ED3C3}">
            <xm:f>Listas!$B$197</xm:f>
            <x14:dxf>
              <font>
                <color theme="0"/>
              </font>
              <fill>
                <patternFill>
                  <bgColor rgb="FFC00000"/>
                </patternFill>
              </fill>
            </x14:dxf>
          </x14:cfRule>
          <xm:sqref>L51</xm:sqref>
        </x14:conditionalFormatting>
        <x14:conditionalFormatting xmlns:xm="http://schemas.microsoft.com/office/excel/2006/main">
          <x14:cfRule type="cellIs" priority="101" operator="equal" id="{6BBFC4DF-DD0B-43D2-90CD-57AEA8AA6A72}">
            <xm:f>Listas!$B$206</xm:f>
            <x14:dxf>
              <fill>
                <patternFill>
                  <bgColor theme="9" tint="0.39994506668294322"/>
                </patternFill>
              </fill>
            </x14:dxf>
          </x14:cfRule>
          <x14:cfRule type="cellIs" priority="102" operator="equal" id="{4FB2D1B8-704D-44B4-AC12-85A31C3B15E7}">
            <xm:f>Listas!$B$205</xm:f>
            <x14:dxf>
              <font>
                <color theme="0"/>
              </font>
              <fill>
                <patternFill>
                  <bgColor theme="9" tint="-0.24994659260841701"/>
                </patternFill>
              </fill>
            </x14:dxf>
          </x14:cfRule>
          <x14:cfRule type="cellIs" priority="103" operator="equal" id="{9A826304-7DAA-41F7-A548-9FA10E76B586}">
            <xm:f>Listas!$B$204</xm:f>
            <x14:dxf>
              <fill>
                <patternFill>
                  <bgColor theme="7" tint="0.39994506668294322"/>
                </patternFill>
              </fill>
            </x14:dxf>
          </x14:cfRule>
          <x14:cfRule type="cellIs" priority="104" operator="equal" id="{2C4DE1F1-665F-495C-A6FE-59113ABE192E}">
            <xm:f>Listas!$B$203</xm:f>
            <x14:dxf>
              <fill>
                <patternFill>
                  <bgColor theme="5" tint="-0.24994659260841701"/>
                </patternFill>
              </fill>
            </x14:dxf>
          </x14:cfRule>
          <x14:cfRule type="cellIs" priority="105" operator="equal" id="{C2B7215D-2242-475C-B904-0D98614D04AF}">
            <xm:f>Listas!$B$202</xm:f>
            <x14:dxf>
              <font>
                <color theme="0"/>
              </font>
              <fill>
                <patternFill>
                  <bgColor rgb="FFC00000"/>
                </patternFill>
              </fill>
            </x14:dxf>
          </x14:cfRule>
          <xm:sqref>L52</xm:sqref>
        </x14:conditionalFormatting>
        <x14:conditionalFormatting xmlns:xm="http://schemas.microsoft.com/office/excel/2006/main">
          <x14:cfRule type="cellIs" priority="96" operator="equal" id="{0C79C7F6-9D45-4762-82DC-7AAD8661B420}">
            <xm:f>Listas!$B$211</xm:f>
            <x14:dxf>
              <fill>
                <patternFill>
                  <bgColor theme="9" tint="0.39994506668294322"/>
                </patternFill>
              </fill>
            </x14:dxf>
          </x14:cfRule>
          <x14:cfRule type="cellIs" priority="97" operator="equal" id="{CAFFF6D7-6FC8-4E76-8C46-0C75A9101EB9}">
            <xm:f>Listas!$B$210</xm:f>
            <x14:dxf>
              <font>
                <color theme="0"/>
              </font>
              <fill>
                <patternFill>
                  <bgColor theme="9" tint="-0.24994659260841701"/>
                </patternFill>
              </fill>
            </x14:dxf>
          </x14:cfRule>
          <x14:cfRule type="cellIs" priority="98" operator="equal" id="{645DEC68-007A-4D98-935D-F74AC22A7AF6}">
            <xm:f>Listas!$B$209</xm:f>
            <x14:dxf>
              <fill>
                <patternFill>
                  <bgColor theme="7" tint="0.39994506668294322"/>
                </patternFill>
              </fill>
            </x14:dxf>
          </x14:cfRule>
          <x14:cfRule type="cellIs" priority="99" operator="equal" id="{C7CADF0F-41EB-418C-B13B-D8BE7C9D8ADE}">
            <xm:f>Listas!$B$208</xm:f>
            <x14:dxf>
              <fill>
                <patternFill>
                  <bgColor theme="5" tint="-0.24994659260841701"/>
                </patternFill>
              </fill>
            </x14:dxf>
          </x14:cfRule>
          <x14:cfRule type="cellIs" priority="100" operator="equal" id="{989EBCEC-16BC-43CB-BA3A-536762621001}">
            <xm:f>Listas!$B$207</xm:f>
            <x14:dxf>
              <font>
                <color theme="0"/>
              </font>
              <fill>
                <patternFill>
                  <bgColor rgb="FFC00000"/>
                </patternFill>
              </fill>
            </x14:dxf>
          </x14:cfRule>
          <xm:sqref>L53</xm:sqref>
        </x14:conditionalFormatting>
        <x14:conditionalFormatting xmlns:xm="http://schemas.microsoft.com/office/excel/2006/main">
          <x14:cfRule type="cellIs" priority="91" operator="equal" id="{3EBF5575-E5CB-4DE8-97D8-5A50C7F70351}">
            <xm:f>Listas!$B$216</xm:f>
            <x14:dxf>
              <fill>
                <patternFill>
                  <bgColor theme="9" tint="0.39994506668294322"/>
                </patternFill>
              </fill>
            </x14:dxf>
          </x14:cfRule>
          <x14:cfRule type="cellIs" priority="92" operator="equal" id="{66840FA9-E7FE-472F-AD29-32CB8F44E736}">
            <xm:f>Listas!$B$215</xm:f>
            <x14:dxf>
              <font>
                <color theme="0"/>
              </font>
              <fill>
                <patternFill>
                  <bgColor theme="9" tint="-0.24994659260841701"/>
                </patternFill>
              </fill>
            </x14:dxf>
          </x14:cfRule>
          <x14:cfRule type="cellIs" priority="93" operator="equal" id="{028756FB-9414-4EA2-94F6-B6169DF983DC}">
            <xm:f>Listas!$B$214</xm:f>
            <x14:dxf>
              <fill>
                <patternFill>
                  <bgColor theme="7" tint="0.39994506668294322"/>
                </patternFill>
              </fill>
            </x14:dxf>
          </x14:cfRule>
          <x14:cfRule type="cellIs" priority="94" operator="equal" id="{89D6FD84-5CE3-4F22-AA5C-58233E9076A1}">
            <xm:f>Listas!$B$213</xm:f>
            <x14:dxf>
              <fill>
                <patternFill>
                  <bgColor theme="5" tint="-0.24994659260841701"/>
                </patternFill>
              </fill>
            </x14:dxf>
          </x14:cfRule>
          <x14:cfRule type="cellIs" priority="95" operator="equal" id="{397444B4-26B9-42E3-882D-19E31C3C4C9D}">
            <xm:f>Listas!$B$212</xm:f>
            <x14:dxf>
              <font>
                <color theme="0"/>
              </font>
              <fill>
                <patternFill>
                  <bgColor rgb="FFC00000"/>
                </patternFill>
              </fill>
            </x14:dxf>
          </x14:cfRule>
          <xm:sqref>L54</xm:sqref>
        </x14:conditionalFormatting>
        <x14:conditionalFormatting xmlns:xm="http://schemas.microsoft.com/office/excel/2006/main">
          <x14:cfRule type="cellIs" priority="86" operator="equal" id="{E09DEA9F-7487-4350-A854-7B58DE045873}">
            <xm:f>Listas!$B$221</xm:f>
            <x14:dxf>
              <fill>
                <patternFill>
                  <bgColor theme="9" tint="0.39994506668294322"/>
                </patternFill>
              </fill>
            </x14:dxf>
          </x14:cfRule>
          <x14:cfRule type="cellIs" priority="87" operator="equal" id="{E0C6A0B0-7AA4-4E95-B2BC-E7058E268647}">
            <xm:f>Listas!$B$220</xm:f>
            <x14:dxf>
              <font>
                <color theme="0"/>
              </font>
              <fill>
                <patternFill>
                  <bgColor theme="9" tint="-0.24994659260841701"/>
                </patternFill>
              </fill>
            </x14:dxf>
          </x14:cfRule>
          <x14:cfRule type="cellIs" priority="88" operator="equal" id="{9EA93812-43CA-458E-B41D-612D39417AA2}">
            <xm:f>Listas!$B$219</xm:f>
            <x14:dxf>
              <fill>
                <patternFill>
                  <bgColor theme="7" tint="0.39994506668294322"/>
                </patternFill>
              </fill>
            </x14:dxf>
          </x14:cfRule>
          <x14:cfRule type="cellIs" priority="89" operator="equal" id="{F001C73F-EF5C-4396-B073-911F967B174E}">
            <xm:f>Listas!$B$218</xm:f>
            <x14:dxf>
              <fill>
                <patternFill>
                  <bgColor theme="5" tint="-0.24994659260841701"/>
                </patternFill>
              </fill>
            </x14:dxf>
          </x14:cfRule>
          <x14:cfRule type="cellIs" priority="90" operator="equal" id="{BF7CA03D-5F3B-4097-863A-D9ED54E0F9D3}">
            <xm:f>Listas!$B$217</xm:f>
            <x14:dxf>
              <font>
                <color theme="0"/>
              </font>
              <fill>
                <patternFill>
                  <bgColor rgb="FFC00000"/>
                </patternFill>
              </fill>
            </x14:dxf>
          </x14:cfRule>
          <xm:sqref>L55</xm:sqref>
        </x14:conditionalFormatting>
        <x14:conditionalFormatting xmlns:xm="http://schemas.microsoft.com/office/excel/2006/main">
          <x14:cfRule type="cellIs" priority="81" operator="equal" id="{AC99A47B-3A56-43BA-A7C0-C73C37496575}">
            <xm:f>Listas!$B$226</xm:f>
            <x14:dxf>
              <fill>
                <patternFill>
                  <bgColor theme="9" tint="0.39994506668294322"/>
                </patternFill>
              </fill>
            </x14:dxf>
          </x14:cfRule>
          <x14:cfRule type="cellIs" priority="82" operator="equal" id="{B4DFFDBC-A365-492C-BCAA-4B14656843FF}">
            <xm:f>Listas!$B$225</xm:f>
            <x14:dxf>
              <font>
                <color theme="0"/>
              </font>
              <fill>
                <patternFill>
                  <bgColor theme="9" tint="-0.24994659260841701"/>
                </patternFill>
              </fill>
            </x14:dxf>
          </x14:cfRule>
          <x14:cfRule type="cellIs" priority="83" operator="equal" id="{D5F2A79E-F904-4BE7-BD12-226AF6092B56}">
            <xm:f>Listas!$B$224</xm:f>
            <x14:dxf>
              <fill>
                <patternFill>
                  <bgColor theme="7" tint="0.39994506668294322"/>
                </patternFill>
              </fill>
            </x14:dxf>
          </x14:cfRule>
          <x14:cfRule type="cellIs" priority="84" operator="equal" id="{595F63A2-B0ED-4811-A413-4B02E89E8398}">
            <xm:f>Listas!$B$223</xm:f>
            <x14:dxf>
              <fill>
                <patternFill>
                  <bgColor theme="5" tint="-0.24994659260841701"/>
                </patternFill>
              </fill>
            </x14:dxf>
          </x14:cfRule>
          <x14:cfRule type="cellIs" priority="85" operator="equal" id="{61C91AB1-2EF5-4AA8-8ACB-60EF92E2C181}">
            <xm:f>Listas!$B$222</xm:f>
            <x14:dxf>
              <font>
                <color theme="0"/>
              </font>
              <fill>
                <patternFill>
                  <bgColor rgb="FFC00000"/>
                </patternFill>
              </fill>
            </x14:dxf>
          </x14:cfRule>
          <xm:sqref>L56</xm:sqref>
        </x14:conditionalFormatting>
        <x14:conditionalFormatting xmlns:xm="http://schemas.microsoft.com/office/excel/2006/main">
          <x14:cfRule type="cellIs" priority="76" operator="equal" id="{A7B3A34A-ECF8-4ED6-AAD1-FC190F21236D}">
            <xm:f>Listas!$B$231</xm:f>
            <x14:dxf>
              <fill>
                <patternFill>
                  <bgColor theme="9" tint="0.39994506668294322"/>
                </patternFill>
              </fill>
            </x14:dxf>
          </x14:cfRule>
          <x14:cfRule type="cellIs" priority="77" operator="equal" id="{A0D3536A-40D9-444C-A03B-299C155335D9}">
            <xm:f>Listas!$B$230</xm:f>
            <x14:dxf>
              <font>
                <color theme="0"/>
              </font>
              <fill>
                <patternFill>
                  <bgColor theme="9" tint="-0.24994659260841701"/>
                </patternFill>
              </fill>
            </x14:dxf>
          </x14:cfRule>
          <x14:cfRule type="cellIs" priority="78" operator="equal" id="{19C575B9-C8A8-4294-8127-3BF05D3C9E77}">
            <xm:f>Listas!$B$229</xm:f>
            <x14:dxf>
              <fill>
                <patternFill>
                  <bgColor theme="7" tint="0.39994506668294322"/>
                </patternFill>
              </fill>
            </x14:dxf>
          </x14:cfRule>
          <x14:cfRule type="cellIs" priority="79" operator="equal" id="{FBC6DFB1-CFC4-4D74-B983-9C0A3690131E}">
            <xm:f>Listas!$B$228</xm:f>
            <x14:dxf>
              <fill>
                <patternFill>
                  <bgColor theme="5" tint="-0.24994659260841701"/>
                </patternFill>
              </fill>
            </x14:dxf>
          </x14:cfRule>
          <x14:cfRule type="cellIs" priority="80" operator="equal" id="{4B710834-089D-428B-B5CE-7B504AFD5458}">
            <xm:f>Listas!$B$227</xm:f>
            <x14:dxf>
              <font>
                <color theme="0"/>
              </font>
              <fill>
                <patternFill>
                  <bgColor rgb="FFC00000"/>
                </patternFill>
              </fill>
            </x14:dxf>
          </x14:cfRule>
          <xm:sqref>L57</xm:sqref>
        </x14:conditionalFormatting>
        <x14:conditionalFormatting xmlns:xm="http://schemas.microsoft.com/office/excel/2006/main">
          <x14:cfRule type="cellIs" priority="71" operator="equal" id="{817F6CBF-9202-4005-A234-BACD1BA5AA11}">
            <xm:f>Listas!$B$236</xm:f>
            <x14:dxf>
              <fill>
                <patternFill>
                  <bgColor theme="9" tint="0.39994506668294322"/>
                </patternFill>
              </fill>
            </x14:dxf>
          </x14:cfRule>
          <x14:cfRule type="cellIs" priority="72" operator="equal" id="{DD04B8CF-A202-4C73-81A9-03AF43BAA947}">
            <xm:f>Listas!$B$235</xm:f>
            <x14:dxf>
              <font>
                <color theme="0"/>
              </font>
              <fill>
                <patternFill>
                  <bgColor theme="9" tint="-0.24994659260841701"/>
                </patternFill>
              </fill>
            </x14:dxf>
          </x14:cfRule>
          <x14:cfRule type="cellIs" priority="73" operator="equal" id="{F73FF72D-BEF9-4D81-9F15-967D7D74630B}">
            <xm:f>Listas!$B$234</xm:f>
            <x14:dxf>
              <fill>
                <patternFill>
                  <bgColor theme="7" tint="0.39994506668294322"/>
                </patternFill>
              </fill>
            </x14:dxf>
          </x14:cfRule>
          <x14:cfRule type="cellIs" priority="74" operator="equal" id="{7D044496-12AC-4E76-8433-93841DFE6FA2}">
            <xm:f>Listas!$B$233</xm:f>
            <x14:dxf>
              <fill>
                <patternFill>
                  <bgColor theme="5" tint="-0.24994659260841701"/>
                </patternFill>
              </fill>
            </x14:dxf>
          </x14:cfRule>
          <x14:cfRule type="cellIs" priority="75" operator="equal" id="{C6461847-8624-4B50-A7A9-5D8827A81D71}">
            <xm:f>Listas!$B$232</xm:f>
            <x14:dxf>
              <font>
                <color theme="0"/>
              </font>
              <fill>
                <patternFill>
                  <bgColor rgb="FFC00000"/>
                </patternFill>
              </fill>
            </x14:dxf>
          </x14:cfRule>
          <xm:sqref>L58</xm:sqref>
        </x14:conditionalFormatting>
        <x14:conditionalFormatting xmlns:xm="http://schemas.microsoft.com/office/excel/2006/main">
          <x14:cfRule type="cellIs" priority="66" operator="equal" id="{1D88CC53-F56A-4D66-9B5F-02441FAC7035}">
            <xm:f>Listas!$B$241</xm:f>
            <x14:dxf>
              <fill>
                <patternFill>
                  <bgColor theme="9" tint="0.39994506668294322"/>
                </patternFill>
              </fill>
            </x14:dxf>
          </x14:cfRule>
          <x14:cfRule type="cellIs" priority="67" operator="equal" id="{2DD07220-3893-4D9B-9D35-D25A751E9BD9}">
            <xm:f>Listas!$B$240</xm:f>
            <x14:dxf>
              <font>
                <color theme="0"/>
              </font>
              <fill>
                <patternFill>
                  <bgColor theme="9" tint="-0.24994659260841701"/>
                </patternFill>
              </fill>
            </x14:dxf>
          </x14:cfRule>
          <x14:cfRule type="cellIs" priority="68" operator="equal" id="{6BB70928-66AD-4D9C-B1A4-A9AAF52348E5}">
            <xm:f>Listas!$B$239</xm:f>
            <x14:dxf>
              <fill>
                <patternFill>
                  <bgColor theme="7" tint="0.39994506668294322"/>
                </patternFill>
              </fill>
            </x14:dxf>
          </x14:cfRule>
          <x14:cfRule type="cellIs" priority="69" operator="equal" id="{DD9DAAE9-CD25-47FB-BF5D-861AE60D6D74}">
            <xm:f>Listas!$B$238</xm:f>
            <x14:dxf>
              <fill>
                <patternFill>
                  <bgColor theme="5" tint="-0.24994659260841701"/>
                </patternFill>
              </fill>
            </x14:dxf>
          </x14:cfRule>
          <x14:cfRule type="cellIs" priority="70" operator="equal" id="{1D0CACFF-99D3-4887-BF7B-763C30924D71}">
            <xm:f>Listas!$B$237</xm:f>
            <x14:dxf>
              <font>
                <color theme="0"/>
              </font>
              <fill>
                <patternFill>
                  <bgColor rgb="FFC00000"/>
                </patternFill>
              </fill>
            </x14:dxf>
          </x14:cfRule>
          <xm:sqref>L59</xm:sqref>
        </x14:conditionalFormatting>
        <x14:conditionalFormatting xmlns:xm="http://schemas.microsoft.com/office/excel/2006/main">
          <x14:cfRule type="cellIs" priority="61" operator="equal" id="{9A475AAA-2AA4-4F96-ACF2-9E257EA4C1F3}">
            <xm:f>Listas!$B$246</xm:f>
            <x14:dxf>
              <fill>
                <patternFill>
                  <bgColor theme="9" tint="0.39994506668294322"/>
                </patternFill>
              </fill>
            </x14:dxf>
          </x14:cfRule>
          <x14:cfRule type="cellIs" priority="62" operator="equal" id="{CFD40221-0DCA-411D-B3EB-2E23C806D949}">
            <xm:f>Listas!$B$245</xm:f>
            <x14:dxf>
              <font>
                <color theme="0"/>
              </font>
              <fill>
                <patternFill>
                  <bgColor theme="9" tint="-0.24994659260841701"/>
                </patternFill>
              </fill>
            </x14:dxf>
          </x14:cfRule>
          <x14:cfRule type="cellIs" priority="63" operator="equal" id="{FD8130FF-812F-4219-9FE2-4D40132F73CF}">
            <xm:f>Listas!$B$244</xm:f>
            <x14:dxf>
              <fill>
                <patternFill>
                  <bgColor theme="7" tint="0.39994506668294322"/>
                </patternFill>
              </fill>
            </x14:dxf>
          </x14:cfRule>
          <x14:cfRule type="cellIs" priority="64" operator="equal" id="{1AF496FD-334E-4954-89C3-17D2A44711B1}">
            <xm:f>Listas!$B$243</xm:f>
            <x14:dxf>
              <fill>
                <patternFill>
                  <bgColor theme="5" tint="-0.24994659260841701"/>
                </patternFill>
              </fill>
            </x14:dxf>
          </x14:cfRule>
          <x14:cfRule type="cellIs" priority="65" operator="equal" id="{ED2E81CB-9514-440D-ADD7-FEF094A79E83}">
            <xm:f>Listas!$B$242</xm:f>
            <x14:dxf>
              <font>
                <color theme="0"/>
              </font>
              <fill>
                <patternFill>
                  <bgColor rgb="FFC00000"/>
                </patternFill>
              </fill>
            </x14:dxf>
          </x14:cfRule>
          <xm:sqref>L60</xm:sqref>
        </x14:conditionalFormatting>
        <x14:conditionalFormatting xmlns:xm="http://schemas.microsoft.com/office/excel/2006/main">
          <x14:cfRule type="cellIs" priority="56" operator="equal" id="{71D35315-B0BA-4059-B032-D125E37FC2A0}">
            <xm:f>Listas!$B$251</xm:f>
            <x14:dxf>
              <fill>
                <patternFill>
                  <bgColor theme="9" tint="0.39994506668294322"/>
                </patternFill>
              </fill>
            </x14:dxf>
          </x14:cfRule>
          <x14:cfRule type="cellIs" priority="57" operator="equal" id="{B87FB4D0-257B-4B93-98BB-C8BA935D7AA8}">
            <xm:f>Listas!$B$250</xm:f>
            <x14:dxf>
              <font>
                <color theme="0"/>
              </font>
              <fill>
                <patternFill>
                  <bgColor theme="9" tint="-0.24994659260841701"/>
                </patternFill>
              </fill>
            </x14:dxf>
          </x14:cfRule>
          <x14:cfRule type="cellIs" priority="58" operator="equal" id="{E6285996-EAB5-4D35-A1BF-8253813E2BB3}">
            <xm:f>Listas!$B$249</xm:f>
            <x14:dxf>
              <fill>
                <patternFill>
                  <bgColor theme="7" tint="0.39994506668294322"/>
                </patternFill>
              </fill>
            </x14:dxf>
          </x14:cfRule>
          <x14:cfRule type="cellIs" priority="59" operator="equal" id="{6FCA2B01-2B24-411D-A1EE-41ADF2D082E9}">
            <xm:f>Listas!$B$248</xm:f>
            <x14:dxf>
              <fill>
                <patternFill>
                  <bgColor theme="5" tint="-0.24994659260841701"/>
                </patternFill>
              </fill>
            </x14:dxf>
          </x14:cfRule>
          <x14:cfRule type="cellIs" priority="60" operator="equal" id="{ED316867-0631-43BF-8394-0443F2FF8833}">
            <xm:f>Listas!$B$247</xm:f>
            <x14:dxf>
              <font>
                <color theme="0"/>
              </font>
              <fill>
                <patternFill>
                  <bgColor rgb="FFC00000"/>
                </patternFill>
              </fill>
            </x14:dxf>
          </x14:cfRule>
          <xm:sqref>L61</xm:sqref>
        </x14:conditionalFormatting>
        <x14:conditionalFormatting xmlns:xm="http://schemas.microsoft.com/office/excel/2006/main">
          <x14:cfRule type="cellIs" priority="51" operator="equal" id="{44289759-A910-404F-8C33-602C884E669F}">
            <xm:f>Listas!$B$256</xm:f>
            <x14:dxf>
              <fill>
                <patternFill>
                  <bgColor theme="9" tint="0.39994506668294322"/>
                </patternFill>
              </fill>
            </x14:dxf>
          </x14:cfRule>
          <x14:cfRule type="cellIs" priority="52" operator="equal" id="{76EBC984-9493-49C7-AE81-524B95D3E3C7}">
            <xm:f>Listas!$B$255</xm:f>
            <x14:dxf>
              <font>
                <color theme="0"/>
              </font>
              <fill>
                <patternFill>
                  <bgColor theme="9" tint="-0.24994659260841701"/>
                </patternFill>
              </fill>
            </x14:dxf>
          </x14:cfRule>
          <x14:cfRule type="cellIs" priority="53" operator="equal" id="{CE61C01E-CF57-4864-8927-97EE1075EF6C}">
            <xm:f>Listas!$B$254</xm:f>
            <x14:dxf>
              <fill>
                <patternFill>
                  <bgColor theme="7" tint="0.39994506668294322"/>
                </patternFill>
              </fill>
            </x14:dxf>
          </x14:cfRule>
          <x14:cfRule type="cellIs" priority="54" operator="equal" id="{E1A8A97C-80A6-4FD5-8D36-0BCE51A946F5}">
            <xm:f>Listas!$B$253</xm:f>
            <x14:dxf>
              <fill>
                <patternFill>
                  <bgColor theme="5" tint="-0.24994659260841701"/>
                </patternFill>
              </fill>
            </x14:dxf>
          </x14:cfRule>
          <x14:cfRule type="cellIs" priority="55" operator="equal" id="{A99773F6-8E3A-4B14-8059-E314813826B1}">
            <xm:f>Listas!$B$252</xm:f>
            <x14:dxf>
              <font>
                <color theme="0"/>
              </font>
              <fill>
                <patternFill>
                  <bgColor rgb="FFC00000"/>
                </patternFill>
              </fill>
            </x14:dxf>
          </x14:cfRule>
          <xm:sqref>L62</xm:sqref>
        </x14:conditionalFormatting>
        <x14:conditionalFormatting xmlns:xm="http://schemas.microsoft.com/office/excel/2006/main">
          <x14:cfRule type="cellIs" priority="46" operator="equal" id="{14195A08-2586-460A-AE02-87C7FDA527C5}">
            <xm:f>Listas!$B$261</xm:f>
            <x14:dxf>
              <fill>
                <patternFill>
                  <bgColor theme="9" tint="0.39994506668294322"/>
                </patternFill>
              </fill>
            </x14:dxf>
          </x14:cfRule>
          <x14:cfRule type="cellIs" priority="47" operator="equal" id="{5454933A-508B-4EB3-8BC7-78BFA9CC2014}">
            <xm:f>Listas!$B$260</xm:f>
            <x14:dxf>
              <font>
                <color theme="0"/>
              </font>
              <fill>
                <patternFill>
                  <bgColor theme="9" tint="-0.24994659260841701"/>
                </patternFill>
              </fill>
            </x14:dxf>
          </x14:cfRule>
          <x14:cfRule type="cellIs" priority="48" operator="equal" id="{0FEE554A-F04E-40C9-89C1-DA7B85782F04}">
            <xm:f>Listas!$B$259</xm:f>
            <x14:dxf>
              <fill>
                <patternFill>
                  <bgColor theme="7" tint="0.39994506668294322"/>
                </patternFill>
              </fill>
            </x14:dxf>
          </x14:cfRule>
          <x14:cfRule type="cellIs" priority="49" operator="equal" id="{4C9417CD-DDF6-4341-BEBD-010BC20A113C}">
            <xm:f>Listas!$B$258</xm:f>
            <x14:dxf>
              <fill>
                <patternFill>
                  <bgColor theme="5" tint="-0.24994659260841701"/>
                </patternFill>
              </fill>
            </x14:dxf>
          </x14:cfRule>
          <x14:cfRule type="cellIs" priority="50" operator="equal" id="{8592F2AB-A1A3-43CA-9DAD-AEC121AA1988}">
            <xm:f>Listas!$B$257</xm:f>
            <x14:dxf>
              <font>
                <color theme="0"/>
              </font>
              <fill>
                <patternFill>
                  <bgColor rgb="FFC00000"/>
                </patternFill>
              </fill>
            </x14:dxf>
          </x14:cfRule>
          <xm:sqref>L63</xm:sqref>
        </x14:conditionalFormatting>
        <x14:conditionalFormatting xmlns:xm="http://schemas.microsoft.com/office/excel/2006/main">
          <x14:cfRule type="cellIs" priority="41" operator="equal" id="{0CB96168-3E7C-4A49-91B9-9899A8804302}">
            <xm:f>Listas!$B$266</xm:f>
            <x14:dxf>
              <fill>
                <patternFill>
                  <bgColor theme="9" tint="0.39994506668294322"/>
                </patternFill>
              </fill>
            </x14:dxf>
          </x14:cfRule>
          <x14:cfRule type="cellIs" priority="42" operator="equal" id="{83F7CF9D-FB80-449F-9A39-82A3906D7186}">
            <xm:f>Listas!$B$265</xm:f>
            <x14:dxf>
              <font>
                <color theme="0"/>
              </font>
              <fill>
                <patternFill>
                  <bgColor theme="9" tint="-0.24994659260841701"/>
                </patternFill>
              </fill>
            </x14:dxf>
          </x14:cfRule>
          <x14:cfRule type="cellIs" priority="43" operator="equal" id="{62584D03-F1CE-4618-846D-E10BA9B9E5C9}">
            <xm:f>Listas!$B$264</xm:f>
            <x14:dxf>
              <fill>
                <patternFill>
                  <bgColor theme="7" tint="0.39994506668294322"/>
                </patternFill>
              </fill>
            </x14:dxf>
          </x14:cfRule>
          <x14:cfRule type="cellIs" priority="44" operator="equal" id="{833181FF-9F58-4F3B-81AF-2A4146B384B2}">
            <xm:f>Listas!$B$263</xm:f>
            <x14:dxf>
              <fill>
                <patternFill>
                  <bgColor theme="5" tint="-0.24994659260841701"/>
                </patternFill>
              </fill>
            </x14:dxf>
          </x14:cfRule>
          <x14:cfRule type="cellIs" priority="45" operator="equal" id="{A65FF220-16CB-45B4-9C5F-7833CEEA35B1}">
            <xm:f>Listas!$B$262</xm:f>
            <x14:dxf>
              <font>
                <color theme="0"/>
              </font>
              <fill>
                <patternFill>
                  <bgColor rgb="FFC00000"/>
                </patternFill>
              </fill>
            </x14:dxf>
          </x14:cfRule>
          <xm:sqref>L64</xm:sqref>
        </x14:conditionalFormatting>
        <x14:conditionalFormatting xmlns:xm="http://schemas.microsoft.com/office/excel/2006/main">
          <x14:cfRule type="cellIs" priority="36" operator="equal" id="{17CC25C6-A34B-441A-BA52-A6E1761D04C2}">
            <xm:f>Listas!$B$271</xm:f>
            <x14:dxf>
              <fill>
                <patternFill>
                  <bgColor theme="9" tint="0.39994506668294322"/>
                </patternFill>
              </fill>
            </x14:dxf>
          </x14:cfRule>
          <x14:cfRule type="cellIs" priority="37" operator="equal" id="{1056230D-CB40-4944-AFDA-751BF2969509}">
            <xm:f>Listas!$B$270</xm:f>
            <x14:dxf>
              <font>
                <color theme="0"/>
              </font>
              <fill>
                <patternFill>
                  <bgColor theme="9" tint="-0.24994659260841701"/>
                </patternFill>
              </fill>
            </x14:dxf>
          </x14:cfRule>
          <x14:cfRule type="cellIs" priority="38" operator="equal" id="{D2D7AD62-1336-4B0D-AA80-5DCD1D97B27F}">
            <xm:f>Listas!$B$269</xm:f>
            <x14:dxf>
              <fill>
                <patternFill>
                  <bgColor theme="7" tint="0.39994506668294322"/>
                </patternFill>
              </fill>
            </x14:dxf>
          </x14:cfRule>
          <x14:cfRule type="cellIs" priority="39" operator="equal" id="{0BFE5DEC-D7A7-4501-ADF4-6A2674E3B387}">
            <xm:f>Listas!$B$268</xm:f>
            <x14:dxf>
              <fill>
                <patternFill>
                  <bgColor theme="5" tint="-0.24994659260841701"/>
                </patternFill>
              </fill>
            </x14:dxf>
          </x14:cfRule>
          <x14:cfRule type="cellIs" priority="40" operator="equal" id="{493C7174-BBC9-4FF4-81A8-BEFC79FB0419}">
            <xm:f>Listas!$B$267</xm:f>
            <x14:dxf>
              <font>
                <color theme="0"/>
              </font>
              <fill>
                <patternFill>
                  <bgColor rgb="FFC00000"/>
                </patternFill>
              </fill>
            </x14:dxf>
          </x14:cfRule>
          <xm:sqref>L65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A12" workbookViewId="0">
      <selection activeCell="J13" sqref="J13"/>
    </sheetView>
  </sheetViews>
  <sheetFormatPr baseColWidth="10" defaultColWidth="11.42578125" defaultRowHeight="15" x14ac:dyDescent="0.25"/>
  <cols>
    <col min="9" max="9" width="21.5703125" customWidth="1"/>
    <col min="10" max="10" width="20.28515625" customWidth="1"/>
    <col min="11" max="11" width="15.7109375" customWidth="1"/>
  </cols>
  <sheetData>
    <row r="1" spans="1:17" ht="15.75" x14ac:dyDescent="0.25">
      <c r="A1" s="405"/>
      <c r="B1" s="405"/>
      <c r="C1" s="405"/>
      <c r="D1" s="405"/>
      <c r="E1" s="405"/>
      <c r="F1" s="405"/>
      <c r="G1" s="405"/>
      <c r="H1" s="405"/>
      <c r="I1" s="405"/>
      <c r="J1" s="405"/>
      <c r="K1" s="405"/>
      <c r="L1" s="405"/>
      <c r="M1" s="405"/>
    </row>
    <row r="2" spans="1:17" ht="25.5" x14ac:dyDescent="0.25">
      <c r="A2" s="406" t="s">
        <v>351</v>
      </c>
      <c r="B2" s="407"/>
      <c r="C2" s="407"/>
      <c r="D2" s="407"/>
      <c r="E2" s="407"/>
      <c r="F2" s="407"/>
      <c r="G2" s="407"/>
      <c r="H2" s="407"/>
      <c r="I2" s="407"/>
      <c r="J2" s="407"/>
      <c r="K2" s="407"/>
      <c r="L2" s="407"/>
      <c r="M2" s="407"/>
    </row>
    <row r="3" spans="1:17" ht="16.5" thickBot="1" x14ac:dyDescent="0.3">
      <c r="A3" s="10"/>
      <c r="B3" s="9"/>
      <c r="C3" s="9"/>
      <c r="D3" s="9"/>
      <c r="E3" s="9"/>
      <c r="F3" s="9"/>
      <c r="G3" s="9"/>
      <c r="H3" s="9"/>
      <c r="I3" s="9"/>
      <c r="J3" s="9"/>
      <c r="K3" s="9"/>
      <c r="L3" s="9"/>
      <c r="M3" s="9"/>
    </row>
    <row r="4" spans="1:17" ht="24" thickBot="1" x14ac:dyDescent="0.3">
      <c r="A4" s="408" t="s">
        <v>352</v>
      </c>
      <c r="B4" s="409"/>
      <c r="C4" s="409"/>
      <c r="D4" s="409"/>
      <c r="E4" s="409"/>
      <c r="F4" s="409"/>
      <c r="G4" s="410"/>
      <c r="H4" s="411" t="s">
        <v>353</v>
      </c>
      <c r="I4" s="412"/>
      <c r="J4" s="411" t="s">
        <v>354</v>
      </c>
      <c r="K4" s="412"/>
      <c r="L4" s="413" t="s">
        <v>355</v>
      </c>
      <c r="M4" s="414"/>
    </row>
    <row r="5" spans="1:17" x14ac:dyDescent="0.25">
      <c r="A5" s="373"/>
      <c r="B5" s="374"/>
      <c r="C5" s="374"/>
      <c r="D5" s="374"/>
      <c r="E5" s="374"/>
      <c r="F5" s="374"/>
      <c r="G5" s="375"/>
      <c r="H5" s="382">
        <f>AVERAGE(L11:L64)</f>
        <v>64.324999999999989</v>
      </c>
      <c r="I5" s="383"/>
      <c r="J5" s="388" t="str">
        <f>IF(H5="","",IF(AND(H5=0),"Inicial",IF(AND(H5&gt;0,H5&lt;=65),"Básico",IF(AND(H5&gt;=66,H5&lt;=79),"Intermedio",IF(AND(H5&gt;=80,H5&lt;=94),"Avanzado 1",IF(AND(H5&gt;=95,H5&lt;=100),"Avanzado 2",""))))))</f>
        <v>Básico</v>
      </c>
      <c r="K5" s="388"/>
      <c r="L5" s="391" t="e">
        <f>VLOOKUP(J5,PARAMETROS!#REF!,2,FALSE)</f>
        <v>#REF!</v>
      </c>
      <c r="M5" s="392"/>
    </row>
    <row r="6" spans="1:17" x14ac:dyDescent="0.25">
      <c r="A6" s="376"/>
      <c r="B6" s="377"/>
      <c r="C6" s="377"/>
      <c r="D6" s="377"/>
      <c r="E6" s="377"/>
      <c r="F6" s="377"/>
      <c r="G6" s="378"/>
      <c r="H6" s="384"/>
      <c r="I6" s="385"/>
      <c r="J6" s="389"/>
      <c r="K6" s="389"/>
      <c r="L6" s="393"/>
      <c r="M6" s="394"/>
    </row>
    <row r="7" spans="1:17" ht="15.75" thickBot="1" x14ac:dyDescent="0.3">
      <c r="A7" s="379"/>
      <c r="B7" s="380"/>
      <c r="C7" s="380"/>
      <c r="D7" s="380"/>
      <c r="E7" s="380"/>
      <c r="F7" s="380"/>
      <c r="G7" s="381"/>
      <c r="H7" s="386"/>
      <c r="I7" s="387"/>
      <c r="J7" s="390"/>
      <c r="K7" s="390"/>
      <c r="L7" s="395"/>
      <c r="M7" s="396"/>
    </row>
    <row r="8" spans="1:17" ht="16.5" thickBot="1" x14ac:dyDescent="0.3">
      <c r="A8" s="10"/>
      <c r="B8" s="9"/>
      <c r="C8" s="9"/>
      <c r="D8" s="9"/>
      <c r="E8" s="9"/>
      <c r="F8" s="9"/>
      <c r="G8" s="9"/>
      <c r="H8" s="9"/>
      <c r="I8" s="9"/>
      <c r="J8" s="9"/>
      <c r="K8" s="9"/>
      <c r="L8" s="9"/>
      <c r="M8" s="9"/>
    </row>
    <row r="9" spans="1:17" x14ac:dyDescent="0.25">
      <c r="A9" s="397" t="s">
        <v>357</v>
      </c>
      <c r="B9" s="354" t="s">
        <v>358</v>
      </c>
      <c r="C9" s="358" t="s">
        <v>359</v>
      </c>
      <c r="D9" s="354" t="s">
        <v>360</v>
      </c>
      <c r="E9" s="401" t="s">
        <v>358</v>
      </c>
      <c r="F9" s="358" t="s">
        <v>359</v>
      </c>
      <c r="G9" s="354" t="s">
        <v>361</v>
      </c>
      <c r="H9" s="354" t="s">
        <v>0</v>
      </c>
      <c r="I9" s="356" t="s">
        <v>362</v>
      </c>
      <c r="J9" s="358" t="s">
        <v>363</v>
      </c>
      <c r="K9" s="360" t="s">
        <v>533</v>
      </c>
      <c r="L9" s="360" t="s">
        <v>364</v>
      </c>
      <c r="M9" s="403" t="s">
        <v>365</v>
      </c>
    </row>
    <row r="10" spans="1:17" ht="15.75" thickBot="1" x14ac:dyDescent="0.3">
      <c r="A10" s="398"/>
      <c r="B10" s="355"/>
      <c r="C10" s="399"/>
      <c r="D10" s="400"/>
      <c r="E10" s="402"/>
      <c r="F10" s="399"/>
      <c r="G10" s="355"/>
      <c r="H10" s="355"/>
      <c r="I10" s="357"/>
      <c r="J10" s="359"/>
      <c r="K10" s="361"/>
      <c r="L10" s="361"/>
      <c r="M10" s="404"/>
    </row>
    <row r="11" spans="1:17" ht="115.5" thickBot="1" x14ac:dyDescent="0.3">
      <c r="A11" s="362" t="s">
        <v>370</v>
      </c>
      <c r="B11" s="365"/>
      <c r="C11" s="368">
        <v>0.3</v>
      </c>
      <c r="D11" s="344" t="s">
        <v>371</v>
      </c>
      <c r="E11" s="370" t="e">
        <f>(+(J11*15)+(#REF!*10)+(J12*15)+(J13*20)+(J44*20)+(#REF!*20))/100</f>
        <v>#VALUE!</v>
      </c>
      <c r="F11" s="11" t="s">
        <v>372</v>
      </c>
      <c r="G11" s="347" t="s">
        <v>373</v>
      </c>
      <c r="H11" s="12" t="s">
        <v>3</v>
      </c>
      <c r="I11" s="1" t="s">
        <v>8</v>
      </c>
      <c r="J11" s="13" t="str">
        <f>IF(I11="","",VLOOKUP(I11,Listas!$B$2:$C$271,2,0))</f>
        <v>INTERMEDIO</v>
      </c>
      <c r="K11" s="14">
        <f>IFERROR(INDEX(PARAMETROS!$E$15:$E$19,MATCH(J11,PARAMETROS!$A$15:$A$19,0),1), "")</f>
        <v>79</v>
      </c>
      <c r="L11" s="350">
        <f>IFERROR(AVERAGE(K11:K17),"")</f>
        <v>67.166666666666671</v>
      </c>
      <c r="M11" s="69"/>
    </row>
    <row r="12" spans="1:17" ht="102.75" thickBot="1" x14ac:dyDescent="0.3">
      <c r="A12" s="363"/>
      <c r="B12" s="366"/>
      <c r="C12" s="369"/>
      <c r="D12" s="345"/>
      <c r="E12" s="371"/>
      <c r="F12" s="16" t="s">
        <v>379</v>
      </c>
      <c r="G12" s="348"/>
      <c r="H12" s="17" t="s">
        <v>14</v>
      </c>
      <c r="I12" s="2" t="s">
        <v>16</v>
      </c>
      <c r="J12" s="13" t="str">
        <f>IF(I12="","",VLOOKUP(I12,Listas!$B$2:$C$271,2,0))</f>
        <v>BÁSICO</v>
      </c>
      <c r="K12" s="14">
        <f>IFERROR(INDEX(PARAMETROS!$E$15:$E$19,MATCH(J12,PARAMETROS!$A$15:$A$19,0),1), "")</f>
        <v>65</v>
      </c>
      <c r="L12" s="351"/>
      <c r="M12" s="70"/>
    </row>
    <row r="13" spans="1:17" ht="324.75" thickBot="1" x14ac:dyDescent="0.3">
      <c r="A13" s="363"/>
      <c r="B13" s="366"/>
      <c r="C13" s="369"/>
      <c r="D13" s="345"/>
      <c r="E13" s="371"/>
      <c r="F13" s="16" t="s">
        <v>384</v>
      </c>
      <c r="G13" s="348"/>
      <c r="H13" s="17" t="s">
        <v>20</v>
      </c>
      <c r="I13" s="2" t="s">
        <v>23</v>
      </c>
      <c r="J13" s="13" t="e">
        <f>IF(I13="","",VLOOKUP(I13,Listas!$B$2:$C$271,2,0))</f>
        <v>#VALUE!</v>
      </c>
      <c r="K13" s="14" t="str">
        <f>IFERROR(INDEX(PARAMETROS!$E$15:$E$19,MATCH(J13,PARAMETROS!$A$15:$A$19,0),1), "")</f>
        <v/>
      </c>
      <c r="L13" s="351"/>
      <c r="M13" s="70"/>
      <c r="O13" t="e">
        <f>INDEX(Listas!B2:B271,MATCH(I13,Listas!B2:C271,0),1)</f>
        <v>#VALUE!</v>
      </c>
      <c r="Q13" t="e">
        <f>MATCH(I13,Listas!B2:C271,0)</f>
        <v>#VALUE!</v>
      </c>
    </row>
    <row r="14" spans="1:17" ht="115.5" thickBot="1" x14ac:dyDescent="0.3">
      <c r="A14" s="363"/>
      <c r="B14" s="366"/>
      <c r="C14" s="369"/>
      <c r="D14" s="345"/>
      <c r="E14" s="371"/>
      <c r="F14" s="16"/>
      <c r="G14" s="348"/>
      <c r="H14" s="17" t="s">
        <v>26</v>
      </c>
      <c r="I14" s="2" t="s">
        <v>30</v>
      </c>
      <c r="J14" s="13" t="str">
        <f>IF(I14="","",VLOOKUP(I14,Listas!$B$2:$C$271,2,0))</f>
        <v>AVANZADO 1</v>
      </c>
      <c r="K14" s="14">
        <f>IFERROR(INDEX(PARAMETROS!$E$15:$E$19,MATCH(J14,PARAMETROS!$A$15:$A$19,0),1), "")</f>
        <v>94</v>
      </c>
      <c r="L14" s="351"/>
      <c r="M14" s="70"/>
    </row>
    <row r="15" spans="1:17" ht="90" thickBot="1" x14ac:dyDescent="0.3">
      <c r="A15" s="363"/>
      <c r="B15" s="366"/>
      <c r="C15" s="369"/>
      <c r="D15" s="345"/>
      <c r="E15" s="371"/>
      <c r="F15" s="16"/>
      <c r="G15" s="348"/>
      <c r="H15" s="18" t="s">
        <v>32</v>
      </c>
      <c r="I15" s="2" t="s">
        <v>37</v>
      </c>
      <c r="J15" s="13" t="str">
        <f>IF(I15="","",VLOOKUP(I15,Listas!$B$2:$C$271,2,0))</f>
        <v>AVANZADO 2</v>
      </c>
      <c r="K15" s="14">
        <f>IFERROR(INDEX(PARAMETROS!$E$15:$E$19,MATCH(J15,PARAMETROS!$A$15:$A$19,0),1), "")</f>
        <v>100</v>
      </c>
      <c r="L15" s="351"/>
      <c r="M15" s="70"/>
    </row>
    <row r="16" spans="1:17" ht="90" thickBot="1" x14ac:dyDescent="0.3">
      <c r="A16" s="363"/>
      <c r="B16" s="366"/>
      <c r="C16" s="369"/>
      <c r="D16" s="345"/>
      <c r="E16" s="371"/>
      <c r="F16" s="16"/>
      <c r="G16" s="348"/>
      <c r="H16" s="18" t="s">
        <v>38</v>
      </c>
      <c r="I16" s="2" t="s">
        <v>39</v>
      </c>
      <c r="J16" s="13" t="str">
        <f>IF(I16="","",VLOOKUP(I16,Listas!$B$2:$C$271,2,0))</f>
        <v>INICIAL</v>
      </c>
      <c r="K16" s="14">
        <f>IFERROR(INDEX(PARAMETROS!$E$15:$E$19,MATCH(J16,PARAMETROS!$A$15:$A$19,0),1), "")</f>
        <v>0</v>
      </c>
      <c r="L16" s="351"/>
      <c r="M16" s="70"/>
    </row>
    <row r="17" spans="1:13" ht="90" thickBot="1" x14ac:dyDescent="0.3">
      <c r="A17" s="363"/>
      <c r="B17" s="366"/>
      <c r="C17" s="369"/>
      <c r="D17" s="345"/>
      <c r="E17" s="371"/>
      <c r="F17" s="16"/>
      <c r="G17" s="349"/>
      <c r="H17" s="19" t="s">
        <v>44</v>
      </c>
      <c r="I17" s="3" t="s">
        <v>46</v>
      </c>
      <c r="J17" s="13" t="str">
        <f>IF(I17="","",VLOOKUP(I17,Listas!$B$2:$C$271,2,0))</f>
        <v>BÁSICO</v>
      </c>
      <c r="K17" s="14">
        <f>IFERROR(INDEX(PARAMETROS!$E$15:$E$19,MATCH(J17,PARAMETROS!$A$15:$A$19,0),1), "")</f>
        <v>65</v>
      </c>
      <c r="L17" s="352"/>
      <c r="M17" s="71"/>
    </row>
    <row r="18" spans="1:13" ht="90" thickBot="1" x14ac:dyDescent="0.3">
      <c r="A18" s="363"/>
      <c r="B18" s="366"/>
      <c r="C18" s="369"/>
      <c r="D18" s="345"/>
      <c r="E18" s="371"/>
      <c r="F18" s="16"/>
      <c r="G18" s="347" t="s">
        <v>399</v>
      </c>
      <c r="H18" s="20" t="s">
        <v>50</v>
      </c>
      <c r="I18" s="1" t="s">
        <v>51</v>
      </c>
      <c r="J18" s="13" t="str">
        <f>IF(I18="","",VLOOKUP(I18,Listas!$B$2:$C$271,2,0))</f>
        <v>INICIAL</v>
      </c>
      <c r="K18" s="14">
        <f>IFERROR(INDEX(PARAMETROS!$E$15:$E$19,MATCH(J18,PARAMETROS!$A$15:$A$19,0),1), "")</f>
        <v>0</v>
      </c>
      <c r="L18" s="336">
        <f>IFERROR(AVERAGE(K18:K19),"")</f>
        <v>32.5</v>
      </c>
      <c r="M18" s="69"/>
    </row>
    <row r="19" spans="1:13" ht="141" thickBot="1" x14ac:dyDescent="0.3">
      <c r="A19" s="363"/>
      <c r="B19" s="366"/>
      <c r="C19" s="369"/>
      <c r="D19" s="345"/>
      <c r="E19" s="371"/>
      <c r="F19" s="16"/>
      <c r="G19" s="353"/>
      <c r="H19" s="22" t="s">
        <v>56</v>
      </c>
      <c r="I19" s="4" t="s">
        <v>58</v>
      </c>
      <c r="J19" s="13" t="str">
        <f>IF(I19="","",VLOOKUP(I19,Listas!$B$2:$C$271,2,0))</f>
        <v>BÁSICO</v>
      </c>
      <c r="K19" s="14">
        <f>IFERROR(INDEX(PARAMETROS!$E$15:$E$19,MATCH(J19,PARAMETROS!$A$15:$A$19,0),1), "")</f>
        <v>65</v>
      </c>
      <c r="L19" s="338"/>
      <c r="M19" s="71"/>
    </row>
    <row r="20" spans="1:13" ht="141" thickBot="1" x14ac:dyDescent="0.3">
      <c r="A20" s="363"/>
      <c r="B20" s="366"/>
      <c r="C20" s="369"/>
      <c r="D20" s="345"/>
      <c r="E20" s="371"/>
      <c r="F20" s="16"/>
      <c r="G20" s="23" t="s">
        <v>403</v>
      </c>
      <c r="H20" s="24" t="s">
        <v>62</v>
      </c>
      <c r="I20" s="5" t="s">
        <v>66</v>
      </c>
      <c r="J20" s="13" t="str">
        <f>IF(I20="","",VLOOKUP(I20,Listas!$B$2:$C$271,2,0))</f>
        <v>AVANZADO 1</v>
      </c>
      <c r="K20" s="14">
        <f>IFERROR(INDEX(PARAMETROS!$E$15:$E$19,MATCH(J20,PARAMETROS!$A$15:$A$19,0),1), "")</f>
        <v>94</v>
      </c>
      <c r="L20" s="336">
        <f>IFERROR(AVERAGE(K20:K22),"")</f>
        <v>89</v>
      </c>
      <c r="M20" s="72"/>
    </row>
    <row r="21" spans="1:13" ht="90" thickBot="1" x14ac:dyDescent="0.3">
      <c r="A21" s="363"/>
      <c r="B21" s="366"/>
      <c r="C21" s="369"/>
      <c r="D21" s="345"/>
      <c r="E21" s="371"/>
      <c r="F21" s="16"/>
      <c r="G21" s="342" t="s">
        <v>403</v>
      </c>
      <c r="H21" s="25" t="s">
        <v>68</v>
      </c>
      <c r="I21" s="6" t="s">
        <v>71</v>
      </c>
      <c r="J21" s="13" t="str">
        <f>IF(I21="","",VLOOKUP(I21,Listas!$B$2:$C$271,2,0))</f>
        <v>INTERMEDIO</v>
      </c>
      <c r="K21" s="14">
        <f>IFERROR(INDEX(PARAMETROS!$E$15:$E$19,MATCH(J21,PARAMETROS!$A$15:$A$19,0),1), "")</f>
        <v>79</v>
      </c>
      <c r="L21" s="337"/>
      <c r="M21" s="69"/>
    </row>
    <row r="22" spans="1:13" ht="128.25" thickBot="1" x14ac:dyDescent="0.3">
      <c r="A22" s="363"/>
      <c r="B22" s="366"/>
      <c r="C22" s="369"/>
      <c r="D22" s="346"/>
      <c r="E22" s="371"/>
      <c r="F22" s="16"/>
      <c r="G22" s="343"/>
      <c r="H22" s="26" t="s">
        <v>74</v>
      </c>
      <c r="I22" s="7" t="s">
        <v>78</v>
      </c>
      <c r="J22" s="13" t="str">
        <f>IF(I22="","",VLOOKUP(I22,Listas!$B$2:$C$271,2,0))</f>
        <v>AVANZADO 1</v>
      </c>
      <c r="K22" s="14">
        <f>IFERROR(INDEX(PARAMETROS!$E$15:$E$19,MATCH(J22,PARAMETROS!$A$15:$A$19,0),1), "")</f>
        <v>94</v>
      </c>
      <c r="L22" s="338"/>
      <c r="M22" s="71"/>
    </row>
    <row r="23" spans="1:13" ht="128.25" thickBot="1" x14ac:dyDescent="0.3">
      <c r="A23" s="363"/>
      <c r="B23" s="366"/>
      <c r="C23" s="369"/>
      <c r="D23" s="344" t="s">
        <v>410</v>
      </c>
      <c r="E23" s="371"/>
      <c r="F23" s="16"/>
      <c r="G23" s="27" t="s">
        <v>411</v>
      </c>
      <c r="H23" s="28" t="s">
        <v>412</v>
      </c>
      <c r="I23" s="5" t="s">
        <v>85</v>
      </c>
      <c r="J23" s="13" t="str">
        <f>IF(I23="","",VLOOKUP(I23,Listas!$B$2:$C$271,2,0))</f>
        <v>AVANZADO 2</v>
      </c>
      <c r="K23" s="14">
        <f>IFERROR(INDEX(PARAMETROS!$E$15:$E$19,MATCH(J23,PARAMETROS!$A$15:$A$19,0),1), "")</f>
        <v>100</v>
      </c>
      <c r="L23" s="21">
        <f>IFERROR(AVERAGE(K23),"")</f>
        <v>100</v>
      </c>
      <c r="M23" s="73"/>
    </row>
    <row r="24" spans="1:13" ht="64.5" thickBot="1" x14ac:dyDescent="0.3">
      <c r="A24" s="363"/>
      <c r="B24" s="366"/>
      <c r="C24" s="369"/>
      <c r="D24" s="345"/>
      <c r="E24" s="371"/>
      <c r="F24" s="16"/>
      <c r="G24" s="27" t="s">
        <v>417</v>
      </c>
      <c r="H24" s="28" t="s">
        <v>86</v>
      </c>
      <c r="I24" s="5" t="s">
        <v>87</v>
      </c>
      <c r="J24" s="13" t="str">
        <f>IF(I24="","",VLOOKUP(I24,Listas!$B$2:$C$271,2,0))</f>
        <v>INICIAL</v>
      </c>
      <c r="K24" s="14">
        <f>IFERROR(INDEX(PARAMETROS!$E$15:$E$19,MATCH(J24,PARAMETROS!$A$15:$A$19,0),1), "")</f>
        <v>0</v>
      </c>
      <c r="L24" s="21">
        <f t="shared" ref="L24:L27" si="0">IFERROR(AVERAGE(K24),"")</f>
        <v>0</v>
      </c>
      <c r="M24" s="73"/>
    </row>
    <row r="25" spans="1:13" ht="128.25" thickBot="1" x14ac:dyDescent="0.3">
      <c r="A25" s="363"/>
      <c r="B25" s="366"/>
      <c r="C25" s="369"/>
      <c r="D25" s="345"/>
      <c r="E25" s="371"/>
      <c r="F25" s="16"/>
      <c r="G25" s="333" t="s">
        <v>422</v>
      </c>
      <c r="H25" s="29" t="s">
        <v>92</v>
      </c>
      <c r="I25" s="1" t="s">
        <v>94</v>
      </c>
      <c r="J25" s="13" t="str">
        <f>IF(I25="","",VLOOKUP(I25,Listas!$B$2:$C$271,2,0))</f>
        <v>BÁSICO</v>
      </c>
      <c r="K25" s="14">
        <f>IFERROR(INDEX(PARAMETROS!$E$15:$E$19,MATCH(J25,PARAMETROS!$A$15:$A$19,0),1), "")</f>
        <v>65</v>
      </c>
      <c r="L25" s="336">
        <f>IFERROR(AVERAGE(K25:K26),"")</f>
        <v>72</v>
      </c>
      <c r="M25" s="74"/>
    </row>
    <row r="26" spans="1:13" ht="115.5" thickBot="1" x14ac:dyDescent="0.3">
      <c r="A26" s="363"/>
      <c r="B26" s="366"/>
      <c r="C26" s="369"/>
      <c r="D26" s="345"/>
      <c r="E26" s="371"/>
      <c r="F26" s="16"/>
      <c r="G26" s="335"/>
      <c r="H26" s="30" t="s">
        <v>98</v>
      </c>
      <c r="I26" s="3" t="s">
        <v>101</v>
      </c>
      <c r="J26" s="13" t="str">
        <f>IF(I26="","",VLOOKUP(I26,Listas!$B$2:$C$271,2,0))</f>
        <v>INTERMEDIO</v>
      </c>
      <c r="K26" s="14">
        <f>IFERROR(INDEX(PARAMETROS!$E$15:$E$19,MATCH(J26,PARAMETROS!$A$15:$A$19,0),1), "")</f>
        <v>79</v>
      </c>
      <c r="L26" s="338"/>
      <c r="M26" s="75"/>
    </row>
    <row r="27" spans="1:13" ht="115.5" thickBot="1" x14ac:dyDescent="0.3">
      <c r="A27" s="363"/>
      <c r="B27" s="366"/>
      <c r="C27" s="369"/>
      <c r="D27" s="346"/>
      <c r="E27" s="371"/>
      <c r="F27" s="16"/>
      <c r="G27" s="27" t="s">
        <v>430</v>
      </c>
      <c r="H27" s="28" t="s">
        <v>104</v>
      </c>
      <c r="I27" s="5" t="s">
        <v>108</v>
      </c>
      <c r="J27" s="13" t="str">
        <f>IF(I27="","",VLOOKUP(I27,Listas!$B$2:$C$271,2,0))</f>
        <v>AVANZADO 1</v>
      </c>
      <c r="K27" s="14">
        <f>IFERROR(INDEX(PARAMETROS!$E$15:$E$19,MATCH(J27,PARAMETROS!$A$15:$A$19,0),1), "")</f>
        <v>94</v>
      </c>
      <c r="L27" s="21">
        <f t="shared" si="0"/>
        <v>94</v>
      </c>
      <c r="M27" s="73"/>
    </row>
    <row r="28" spans="1:13" ht="243" thickBot="1" x14ac:dyDescent="0.3">
      <c r="A28" s="363"/>
      <c r="B28" s="366"/>
      <c r="C28" s="369"/>
      <c r="D28" s="344" t="s">
        <v>433</v>
      </c>
      <c r="E28" s="371"/>
      <c r="F28" s="16"/>
      <c r="G28" s="333" t="s">
        <v>434</v>
      </c>
      <c r="H28" s="29" t="s">
        <v>110</v>
      </c>
      <c r="I28" s="1" t="s">
        <v>115</v>
      </c>
      <c r="J28" s="13" t="e">
        <f>IF(I28="","",VLOOKUP(I28,Listas!$B$2:$C$271,2,0))</f>
        <v>#VALUE!</v>
      </c>
      <c r="K28" s="14" t="str">
        <f>IFERROR(INDEX(PARAMETROS!$E$15:$E$19,MATCH(J28,PARAMETROS!$A$15:$A$19,0),1), "")</f>
        <v/>
      </c>
      <c r="L28" s="336">
        <f>IFERROR(AVERAGE(K28:K32),"")</f>
        <v>79.333333333333329</v>
      </c>
      <c r="M28" s="69"/>
    </row>
    <row r="29" spans="1:13" ht="166.5" thickBot="1" x14ac:dyDescent="0.3">
      <c r="A29" s="363"/>
      <c r="B29" s="366"/>
      <c r="C29" s="369"/>
      <c r="D29" s="345"/>
      <c r="E29" s="371"/>
      <c r="F29" s="16"/>
      <c r="G29" s="334"/>
      <c r="H29" s="31" t="s">
        <v>116</v>
      </c>
      <c r="I29" s="2" t="s">
        <v>117</v>
      </c>
      <c r="J29" s="13" t="e">
        <f>IF(I29="","",VLOOKUP(I29,Listas!$B$2:$C$271,2,0))</f>
        <v>#VALUE!</v>
      </c>
      <c r="K29" s="14" t="str">
        <f>IFERROR(INDEX(PARAMETROS!$E$15:$E$19,MATCH(J29,PARAMETROS!$A$15:$A$19,0),1), "")</f>
        <v/>
      </c>
      <c r="L29" s="337"/>
      <c r="M29" s="70"/>
    </row>
    <row r="30" spans="1:13" ht="115.5" thickBot="1" x14ac:dyDescent="0.3">
      <c r="A30" s="363"/>
      <c r="B30" s="366"/>
      <c r="C30" s="369"/>
      <c r="D30" s="345"/>
      <c r="E30" s="371"/>
      <c r="F30" s="16"/>
      <c r="G30" s="334"/>
      <c r="H30" s="31" t="s">
        <v>122</v>
      </c>
      <c r="I30" s="2" t="s">
        <v>124</v>
      </c>
      <c r="J30" s="13" t="str">
        <f>IF(I30="","",VLOOKUP(I30,Listas!$B$2:$C$271,2,0))</f>
        <v>BÁSICO</v>
      </c>
      <c r="K30" s="14">
        <f>IFERROR(INDEX(PARAMETROS!$E$15:$E$19,MATCH(J30,PARAMETROS!$A$15:$A$19,0),1), "")</f>
        <v>65</v>
      </c>
      <c r="L30" s="337"/>
      <c r="M30" s="70"/>
    </row>
    <row r="31" spans="1:13" ht="153.75" thickBot="1" x14ac:dyDescent="0.3">
      <c r="A31" s="363"/>
      <c r="B31" s="366"/>
      <c r="C31" s="369"/>
      <c r="D31" s="345"/>
      <c r="E31" s="371"/>
      <c r="F31" s="16"/>
      <c r="G31" s="334"/>
      <c r="H31" s="31" t="s">
        <v>128</v>
      </c>
      <c r="I31" s="2" t="s">
        <v>131</v>
      </c>
      <c r="J31" s="13" t="str">
        <f>IF(I31="","",VLOOKUP(I31,Listas!$B$2:$C$271,2,0))</f>
        <v>INTERMEDIO</v>
      </c>
      <c r="K31" s="14">
        <f>IFERROR(INDEX(PARAMETROS!$E$15:$E$19,MATCH(J31,PARAMETROS!$A$15:$A$19,0),1), "")</f>
        <v>79</v>
      </c>
      <c r="L31" s="337"/>
      <c r="M31" s="70"/>
    </row>
    <row r="32" spans="1:13" ht="128.25" thickBot="1" x14ac:dyDescent="0.3">
      <c r="A32" s="363"/>
      <c r="B32" s="366"/>
      <c r="C32" s="369"/>
      <c r="D32" s="345"/>
      <c r="E32" s="371"/>
      <c r="F32" s="16"/>
      <c r="G32" s="335"/>
      <c r="H32" s="30" t="s">
        <v>134</v>
      </c>
      <c r="I32" s="3" t="s">
        <v>138</v>
      </c>
      <c r="J32" s="13" t="str">
        <f>IF(I32="","",VLOOKUP(I32,Listas!$B$2:$C$271,2,0))</f>
        <v>AVANZADO 1</v>
      </c>
      <c r="K32" s="14">
        <f>IFERROR(INDEX(PARAMETROS!$E$15:$E$19,MATCH(J32,PARAMETROS!$A$15:$A$19,0),1), "")</f>
        <v>94</v>
      </c>
      <c r="L32" s="338"/>
      <c r="M32" s="71"/>
    </row>
    <row r="33" spans="1:13" ht="128.25" thickBot="1" x14ac:dyDescent="0.3">
      <c r="A33" s="363"/>
      <c r="B33" s="366"/>
      <c r="C33" s="369"/>
      <c r="D33" s="345"/>
      <c r="E33" s="371"/>
      <c r="F33" s="16"/>
      <c r="G33" s="333" t="s">
        <v>443</v>
      </c>
      <c r="H33" s="29" t="s">
        <v>140</v>
      </c>
      <c r="I33" s="1" t="s">
        <v>145</v>
      </c>
      <c r="J33" s="13" t="str">
        <f>IF(I33="","",VLOOKUP(I33,Listas!$B$2:$C$271,2,0))</f>
        <v>AVANZADO 2</v>
      </c>
      <c r="K33" s="14">
        <f>IFERROR(INDEX(PARAMETROS!$E$15:$E$19,MATCH(J33,PARAMETROS!$A$15:$A$19,0),1), "")</f>
        <v>100</v>
      </c>
      <c r="L33" s="336">
        <f>IFERROR(AVERAGE(K33:K34),"")</f>
        <v>100</v>
      </c>
      <c r="M33" s="69"/>
    </row>
    <row r="34" spans="1:13" ht="192" thickBot="1" x14ac:dyDescent="0.3">
      <c r="A34" s="363"/>
      <c r="B34" s="366"/>
      <c r="C34" s="369"/>
      <c r="D34" s="345"/>
      <c r="E34" s="371"/>
      <c r="F34" s="16"/>
      <c r="G34" s="335"/>
      <c r="H34" s="30" t="s">
        <v>146</v>
      </c>
      <c r="I34" s="3" t="s">
        <v>148</v>
      </c>
      <c r="J34" s="13" t="e">
        <f>IF(I34="","",VLOOKUP(I34,Listas!$B$2:$C$271,2,0))</f>
        <v>#VALUE!</v>
      </c>
      <c r="K34" s="14" t="str">
        <f>IFERROR(INDEX(PARAMETROS!$E$15:$E$19,MATCH(J34,PARAMETROS!$A$15:$A$19,0),1), "")</f>
        <v/>
      </c>
      <c r="L34" s="338"/>
      <c r="M34" s="71"/>
    </row>
    <row r="35" spans="1:13" ht="179.25" thickBot="1" x14ac:dyDescent="0.3">
      <c r="A35" s="363"/>
      <c r="B35" s="366"/>
      <c r="C35" s="369"/>
      <c r="D35" s="345"/>
      <c r="E35" s="371"/>
      <c r="F35" s="16"/>
      <c r="G35" s="27" t="s">
        <v>449</v>
      </c>
      <c r="H35" s="28" t="s">
        <v>152</v>
      </c>
      <c r="I35" s="5" t="s">
        <v>154</v>
      </c>
      <c r="J35" s="13" t="e">
        <f>IF(I35="","",VLOOKUP(I35,Listas!$B$2:$C$271,2,0))</f>
        <v>#VALUE!</v>
      </c>
      <c r="K35" s="14" t="str">
        <f>IFERROR(INDEX(PARAMETROS!$E$15:$E$19,MATCH(J35,PARAMETROS!$A$15:$A$19,0),1), "")</f>
        <v/>
      </c>
      <c r="L35" s="32" t="str">
        <f>IFERROR(AVERAGE(K35),"")</f>
        <v/>
      </c>
      <c r="M35" s="73"/>
    </row>
    <row r="36" spans="1:13" ht="90" thickBot="1" x14ac:dyDescent="0.3">
      <c r="A36" s="363"/>
      <c r="B36" s="366"/>
      <c r="C36" s="369"/>
      <c r="D36" s="345"/>
      <c r="E36" s="371"/>
      <c r="F36" s="16"/>
      <c r="G36" s="27" t="s">
        <v>454</v>
      </c>
      <c r="H36" s="28" t="s">
        <v>455</v>
      </c>
      <c r="I36" s="5" t="s">
        <v>161</v>
      </c>
      <c r="J36" s="13" t="str">
        <f>IF(I36="","",VLOOKUP(I36,Listas!$B$2:$C$271,2,0))</f>
        <v>INTERMEDIO</v>
      </c>
      <c r="K36" s="14">
        <f>IFERROR(INDEX(PARAMETROS!$E$15:$E$19,MATCH(J36,PARAMETROS!$A$15:$A$19,0),1), "")</f>
        <v>79</v>
      </c>
      <c r="L36" s="32">
        <f t="shared" ref="L36:L40" si="1">IFERROR(AVERAGE(K36),"")</f>
        <v>79</v>
      </c>
      <c r="M36" s="73"/>
    </row>
    <row r="37" spans="1:13" ht="357.75" thickBot="1" x14ac:dyDescent="0.3">
      <c r="A37" s="363"/>
      <c r="B37" s="366"/>
      <c r="C37" s="369"/>
      <c r="D37" s="345"/>
      <c r="E37" s="371"/>
      <c r="F37" s="16"/>
      <c r="G37" s="27" t="s">
        <v>458</v>
      </c>
      <c r="H37" s="28" t="s">
        <v>164</v>
      </c>
      <c r="I37" s="5" t="s">
        <v>168</v>
      </c>
      <c r="J37" s="13" t="e">
        <f>IF(I37="","",VLOOKUP(I37,Listas!$B$2:$C$271,2,0))</f>
        <v>#VALUE!</v>
      </c>
      <c r="K37" s="14" t="str">
        <f>IFERROR(INDEX(PARAMETROS!$E$15:$E$19,MATCH(J37,PARAMETROS!$A$15:$A$19,0),1), "")</f>
        <v/>
      </c>
      <c r="L37" s="32" t="str">
        <f t="shared" si="1"/>
        <v/>
      </c>
      <c r="M37" s="73"/>
    </row>
    <row r="38" spans="1:13" ht="115.5" thickBot="1" x14ac:dyDescent="0.3">
      <c r="A38" s="363"/>
      <c r="B38" s="366"/>
      <c r="C38" s="369"/>
      <c r="D38" s="345"/>
      <c r="E38" s="371"/>
      <c r="F38" s="16"/>
      <c r="G38" s="27" t="s">
        <v>462</v>
      </c>
      <c r="H38" s="28" t="s">
        <v>170</v>
      </c>
      <c r="I38" s="5" t="s">
        <v>175</v>
      </c>
      <c r="J38" s="13" t="str">
        <f>IF(I38="","",VLOOKUP(I38,Listas!$B$2:$C$271,2,0))</f>
        <v>AVANZADO 2</v>
      </c>
      <c r="K38" s="14">
        <f>IFERROR(INDEX(PARAMETROS!$E$15:$E$19,MATCH(J38,PARAMETROS!$A$15:$A$19,0),1), "")</f>
        <v>100</v>
      </c>
      <c r="L38" s="32">
        <f t="shared" si="1"/>
        <v>100</v>
      </c>
      <c r="M38" s="73"/>
    </row>
    <row r="39" spans="1:13" ht="72" thickBot="1" x14ac:dyDescent="0.3">
      <c r="A39" s="363"/>
      <c r="B39" s="366"/>
      <c r="C39" s="369"/>
      <c r="D39" s="345"/>
      <c r="E39" s="371"/>
      <c r="F39" s="16"/>
      <c r="G39" s="333" t="s">
        <v>464</v>
      </c>
      <c r="H39" s="29" t="s">
        <v>176</v>
      </c>
      <c r="I39" s="1" t="s">
        <v>177</v>
      </c>
      <c r="J39" s="13" t="str">
        <f>IF(I39="","",VLOOKUP(I39,Listas!$B$2:$C$271,2,0))</f>
        <v>INICIAL</v>
      </c>
      <c r="K39" s="14">
        <f>IFERROR(INDEX(PARAMETROS!$E$15:$E$19,MATCH(J39,PARAMETROS!$A$15:$A$19,0),1), "")</f>
        <v>0</v>
      </c>
      <c r="L39" s="32">
        <f>IFERROR(AVERAGE(K39),"")</f>
        <v>0</v>
      </c>
      <c r="M39" s="69"/>
    </row>
    <row r="40" spans="1:13" ht="141" thickBot="1" x14ac:dyDescent="0.3">
      <c r="A40" s="363"/>
      <c r="B40" s="366"/>
      <c r="C40" s="369"/>
      <c r="D40" s="345"/>
      <c r="E40" s="371"/>
      <c r="F40" s="16"/>
      <c r="G40" s="335"/>
      <c r="H40" s="30" t="s">
        <v>467</v>
      </c>
      <c r="I40" s="3" t="s">
        <v>534</v>
      </c>
      <c r="J40" s="13" t="str">
        <f>IF(I40="","",VLOOKUP(I40,Listas!$B$2:$C$271,2,0))</f>
        <v>BÁSICO</v>
      </c>
      <c r="K40" s="14">
        <f>IFERROR(INDEX(PARAMETROS!$E$15:$E$19,MATCH(J40,PARAMETROS!$A$15:$A$19,0),1), "")</f>
        <v>65</v>
      </c>
      <c r="L40" s="32">
        <f t="shared" si="1"/>
        <v>65</v>
      </c>
      <c r="M40" s="71"/>
    </row>
    <row r="41" spans="1:13" ht="192" thickBot="1" x14ac:dyDescent="0.3">
      <c r="A41" s="363"/>
      <c r="B41" s="366"/>
      <c r="C41" s="369"/>
      <c r="D41" s="346"/>
      <c r="E41" s="371"/>
      <c r="F41" s="16"/>
      <c r="G41" s="27" t="s">
        <v>470</v>
      </c>
      <c r="H41" s="28" t="s">
        <v>188</v>
      </c>
      <c r="I41" s="5" t="s">
        <v>191</v>
      </c>
      <c r="J41" s="13" t="e">
        <f>IF(I41="","",VLOOKUP(I41,Listas!$B$2:$C$271,2,0))</f>
        <v>#VALUE!</v>
      </c>
      <c r="K41" s="14" t="str">
        <f>IFERROR(INDEX(PARAMETROS!$E$15:$E$19,MATCH(J41,PARAMETROS!$A$15:$A$19,0),1), "")</f>
        <v/>
      </c>
      <c r="L41" s="32" t="str">
        <f>IFERROR(AVERAGE(K41),"")</f>
        <v/>
      </c>
      <c r="M41" s="73"/>
    </row>
    <row r="42" spans="1:13" ht="115.5" thickBot="1" x14ac:dyDescent="0.3">
      <c r="A42" s="363"/>
      <c r="B42" s="366"/>
      <c r="C42" s="369"/>
      <c r="D42" s="339" t="s">
        <v>473</v>
      </c>
      <c r="E42" s="371"/>
      <c r="F42" s="16"/>
      <c r="G42" s="333" t="s">
        <v>474</v>
      </c>
      <c r="H42" s="20" t="s">
        <v>475</v>
      </c>
      <c r="I42" s="1" t="s">
        <v>535</v>
      </c>
      <c r="J42" s="13" t="str">
        <f>IF(I42="","",VLOOKUP(I42,Listas!$B$2:$C$271,2,0))</f>
        <v>AVANZADO 1</v>
      </c>
      <c r="K42" s="14">
        <f>IFERROR(INDEX(PARAMETROS!$E$15:$E$19,MATCH(J42,PARAMETROS!$A$15:$A$19,0),1), "")</f>
        <v>94</v>
      </c>
      <c r="L42" s="336">
        <f>IFERROR(AVERAGE(K42:K44),"")</f>
        <v>64.666666666666671</v>
      </c>
      <c r="M42" s="69"/>
    </row>
    <row r="43" spans="1:13" ht="102.75" thickBot="1" x14ac:dyDescent="0.3">
      <c r="A43" s="363"/>
      <c r="B43" s="366"/>
      <c r="C43" s="369"/>
      <c r="D43" s="340"/>
      <c r="E43" s="371"/>
      <c r="F43" s="16"/>
      <c r="G43" s="334"/>
      <c r="H43" s="18" t="s">
        <v>200</v>
      </c>
      <c r="I43" s="2" t="s">
        <v>205</v>
      </c>
      <c r="J43" s="13" t="str">
        <f>IF(I43="","",VLOOKUP(I43,Listas!$B$2:$C$271,2,0))</f>
        <v>AVANZADO 2</v>
      </c>
      <c r="K43" s="14">
        <f>IFERROR(INDEX(PARAMETROS!$E$15:$E$19,MATCH(J43,PARAMETROS!$A$15:$A$19,0),1), "")</f>
        <v>100</v>
      </c>
      <c r="L43" s="337"/>
      <c r="M43" s="70"/>
    </row>
    <row r="44" spans="1:13" ht="141" thickBot="1" x14ac:dyDescent="0.3">
      <c r="A44" s="363"/>
      <c r="B44" s="366"/>
      <c r="C44" s="369"/>
      <c r="D44" s="340"/>
      <c r="E44" s="371"/>
      <c r="F44" s="16" t="s">
        <v>481</v>
      </c>
      <c r="G44" s="335"/>
      <c r="H44" s="19" t="s">
        <v>206</v>
      </c>
      <c r="I44" s="3" t="s">
        <v>207</v>
      </c>
      <c r="J44" s="13" t="str">
        <f>IF(I44="","",VLOOKUP(I44,Listas!$B$2:$C$271,2,0))</f>
        <v>INICIAL</v>
      </c>
      <c r="K44" s="14">
        <f>IFERROR(INDEX(PARAMETROS!$E$15:$E$19,MATCH(J44,PARAMETROS!$A$15:$A$19,0),1), "")</f>
        <v>0</v>
      </c>
      <c r="L44" s="338"/>
      <c r="M44" s="71"/>
    </row>
    <row r="45" spans="1:13" ht="179.25" thickBot="1" x14ac:dyDescent="0.3">
      <c r="A45" s="363"/>
      <c r="B45" s="366"/>
      <c r="C45" s="369"/>
      <c r="D45" s="340"/>
      <c r="E45" s="371"/>
      <c r="F45" s="16"/>
      <c r="G45" s="333" t="s">
        <v>483</v>
      </c>
      <c r="H45" s="20" t="s">
        <v>212</v>
      </c>
      <c r="I45" s="1" t="s">
        <v>214</v>
      </c>
      <c r="J45" s="13" t="e">
        <f>IF(I45="","",VLOOKUP(I45,Listas!$B$2:$C$271,2,0))</f>
        <v>#VALUE!</v>
      </c>
      <c r="K45" s="14" t="str">
        <f>IFERROR(INDEX(PARAMETROS!$E$15:$E$19,MATCH(J45,PARAMETROS!$A$15:$A$19,0),1), "")</f>
        <v/>
      </c>
      <c r="L45" s="336">
        <f>IFERROR(AVERAGE(K45:K51),"")</f>
        <v>69.5</v>
      </c>
      <c r="M45" s="69"/>
    </row>
    <row r="46" spans="1:13" ht="179.25" thickBot="1" x14ac:dyDescent="0.3">
      <c r="A46" s="363"/>
      <c r="B46" s="366"/>
      <c r="C46" s="369"/>
      <c r="D46" s="340"/>
      <c r="E46" s="372"/>
      <c r="F46" s="16"/>
      <c r="G46" s="334"/>
      <c r="H46" s="18" t="s">
        <v>218</v>
      </c>
      <c r="I46" s="2" t="s">
        <v>221</v>
      </c>
      <c r="J46" s="13" t="str">
        <f>IF(I46="","",VLOOKUP(I46,Listas!$B$2:$C$271,2,0))</f>
        <v>INTERMEDIO</v>
      </c>
      <c r="K46" s="14">
        <f>IFERROR(INDEX(PARAMETROS!$E$15:$E$19,MATCH(J46,PARAMETROS!$A$15:$A$19,0),1), "")</f>
        <v>79</v>
      </c>
      <c r="L46" s="337"/>
      <c r="M46" s="70"/>
    </row>
    <row r="47" spans="1:13" ht="64.5" thickBot="1" x14ac:dyDescent="0.3">
      <c r="A47" s="363"/>
      <c r="B47" s="366"/>
      <c r="C47" s="15"/>
      <c r="D47" s="340"/>
      <c r="E47" s="33"/>
      <c r="F47" s="16"/>
      <c r="G47" s="334"/>
      <c r="H47" s="18" t="s">
        <v>224</v>
      </c>
      <c r="I47" s="2" t="s">
        <v>228</v>
      </c>
      <c r="J47" s="13" t="str">
        <f>IF(I47="","",VLOOKUP(I47,Listas!$B$2:$C$271,2,0))</f>
        <v>AVANZADO 1</v>
      </c>
      <c r="K47" s="14">
        <f>IFERROR(INDEX(PARAMETROS!$E$15:$E$19,MATCH(J47,PARAMETROS!$A$15:$A$19,0),1), "")</f>
        <v>94</v>
      </c>
      <c r="L47" s="337"/>
      <c r="M47" s="70"/>
    </row>
    <row r="48" spans="1:13" ht="77.25" thickBot="1" x14ac:dyDescent="0.3">
      <c r="A48" s="363"/>
      <c r="B48" s="366"/>
      <c r="C48" s="15"/>
      <c r="D48" s="340"/>
      <c r="E48" s="33"/>
      <c r="F48" s="16"/>
      <c r="G48" s="334"/>
      <c r="H48" s="18" t="s">
        <v>230</v>
      </c>
      <c r="I48" s="2" t="s">
        <v>235</v>
      </c>
      <c r="J48" s="13" t="str">
        <f>IF(I48="","",VLOOKUP(I48,Listas!$B$2:$C$271,2,0))</f>
        <v>AVANZADO 2</v>
      </c>
      <c r="K48" s="14">
        <f>IFERROR(INDEX(PARAMETROS!$E$15:$E$19,MATCH(J48,PARAMETROS!$A$15:$A$19,0),1), "")</f>
        <v>100</v>
      </c>
      <c r="L48" s="337"/>
      <c r="M48" s="70"/>
    </row>
    <row r="49" spans="1:13" ht="115.5" thickBot="1" x14ac:dyDescent="0.3">
      <c r="A49" s="363"/>
      <c r="B49" s="366"/>
      <c r="C49" s="15"/>
      <c r="D49" s="340"/>
      <c r="E49" s="33"/>
      <c r="F49" s="16"/>
      <c r="G49" s="334"/>
      <c r="H49" s="18" t="s">
        <v>236</v>
      </c>
      <c r="I49" s="2" t="s">
        <v>237</v>
      </c>
      <c r="J49" s="13" t="str">
        <f>IF(I49="","",VLOOKUP(I49,Listas!$B$2:$C$271,2,0))</f>
        <v>INICIAL</v>
      </c>
      <c r="K49" s="14">
        <f>IFERROR(INDEX(PARAMETROS!$E$15:$E$19,MATCH(J49,PARAMETROS!$A$15:$A$19,0),1), "")</f>
        <v>0</v>
      </c>
      <c r="L49" s="337"/>
      <c r="M49" s="70"/>
    </row>
    <row r="50" spans="1:13" ht="77.25" thickBot="1" x14ac:dyDescent="0.3">
      <c r="A50" s="363"/>
      <c r="B50" s="366"/>
      <c r="C50" s="15"/>
      <c r="D50" s="340"/>
      <c r="E50" s="33"/>
      <c r="F50" s="16"/>
      <c r="G50" s="334"/>
      <c r="H50" s="18" t="s">
        <v>242</v>
      </c>
      <c r="I50" s="2" t="s">
        <v>244</v>
      </c>
      <c r="J50" s="13" t="str">
        <f>IF(I50="","",VLOOKUP(I50,Listas!$B$2:$C$271,2,0))</f>
        <v>BÁSICO</v>
      </c>
      <c r="K50" s="14">
        <f>IFERROR(INDEX(PARAMETROS!$E$15:$E$19,MATCH(J50,PARAMETROS!$A$15:$A$19,0),1), "")</f>
        <v>65</v>
      </c>
      <c r="L50" s="337"/>
      <c r="M50" s="70"/>
    </row>
    <row r="51" spans="1:13" ht="115.5" thickBot="1" x14ac:dyDescent="0.3">
      <c r="A51" s="363"/>
      <c r="B51" s="366"/>
      <c r="C51" s="15"/>
      <c r="D51" s="340"/>
      <c r="E51" s="33"/>
      <c r="F51" s="16"/>
      <c r="G51" s="335"/>
      <c r="H51" s="19" t="s">
        <v>248</v>
      </c>
      <c r="I51" s="3" t="s">
        <v>251</v>
      </c>
      <c r="J51" s="13" t="str">
        <f>IF(I51="","",VLOOKUP(I51,Listas!$B$2:$C$271,2,0))</f>
        <v>INTERMEDIO</v>
      </c>
      <c r="K51" s="14">
        <f>IFERROR(INDEX(PARAMETROS!$E$15:$E$19,MATCH(J51,PARAMETROS!$A$15:$A$19,0),1), "")</f>
        <v>79</v>
      </c>
      <c r="L51" s="338"/>
      <c r="M51" s="71"/>
    </row>
    <row r="52" spans="1:13" ht="166.5" thickBot="1" x14ac:dyDescent="0.3">
      <c r="A52" s="363"/>
      <c r="B52" s="366"/>
      <c r="C52" s="15"/>
      <c r="D52" s="340"/>
      <c r="E52" s="33"/>
      <c r="F52" s="16"/>
      <c r="G52" s="333" t="s">
        <v>497</v>
      </c>
      <c r="H52" s="20" t="s">
        <v>254</v>
      </c>
      <c r="I52" s="1" t="s">
        <v>258</v>
      </c>
      <c r="J52" s="13" t="str">
        <f>IF(I52="","",VLOOKUP(I52,Listas!$B$2:$C$271,2,0))</f>
        <v>AVANZADO 1</v>
      </c>
      <c r="K52" s="14">
        <f>IFERROR(INDEX(PARAMETROS!$E$15:$E$19,MATCH(J52,PARAMETROS!$A$15:$A$19,0),1), "")</f>
        <v>94</v>
      </c>
      <c r="L52" s="336">
        <f>IFERROR(AVERAGE(K52:K53),"")</f>
        <v>97</v>
      </c>
      <c r="M52" s="69"/>
    </row>
    <row r="53" spans="1:13" ht="153.75" thickBot="1" x14ac:dyDescent="0.3">
      <c r="A53" s="363"/>
      <c r="B53" s="366"/>
      <c r="C53" s="15"/>
      <c r="D53" s="340"/>
      <c r="E53" s="33"/>
      <c r="F53" s="16"/>
      <c r="G53" s="335"/>
      <c r="H53" s="19" t="s">
        <v>260</v>
      </c>
      <c r="I53" s="8" t="s">
        <v>265</v>
      </c>
      <c r="J53" s="13" t="str">
        <f>IF(I53="","",VLOOKUP(I53,Listas!$B$2:$C$271,2,0))</f>
        <v>AVANZADO 2</v>
      </c>
      <c r="K53" s="14">
        <f>IFERROR(INDEX(PARAMETROS!$E$15:$E$19,MATCH(J53,PARAMETROS!$A$15:$A$19,0),1), "")</f>
        <v>100</v>
      </c>
      <c r="L53" s="338"/>
      <c r="M53" s="71"/>
    </row>
    <row r="54" spans="1:13" ht="77.25" thickBot="1" x14ac:dyDescent="0.3">
      <c r="A54" s="363"/>
      <c r="B54" s="366"/>
      <c r="C54" s="15"/>
      <c r="D54" s="340"/>
      <c r="E54" s="33"/>
      <c r="F54" s="16"/>
      <c r="G54" s="333" t="s">
        <v>502</v>
      </c>
      <c r="H54" s="20" t="s">
        <v>266</v>
      </c>
      <c r="I54" s="1" t="s">
        <v>267</v>
      </c>
      <c r="J54" s="13" t="str">
        <f>IF(I54="","",VLOOKUP(I54,Listas!$B$2:$C$271,2,0))</f>
        <v>INICIAL</v>
      </c>
      <c r="K54" s="14">
        <f>IFERROR(INDEX(PARAMETROS!$E$15:$E$19,MATCH(J54,PARAMETROS!$A$15:$A$19,0),1), "")</f>
        <v>0</v>
      </c>
      <c r="L54" s="336">
        <f>IFERROR(AVERAGE(K54:K56),"")</f>
        <v>48</v>
      </c>
      <c r="M54" s="69"/>
    </row>
    <row r="55" spans="1:13" ht="128.25" thickBot="1" x14ac:dyDescent="0.3">
      <c r="A55" s="363"/>
      <c r="B55" s="366"/>
      <c r="C55" s="15"/>
      <c r="D55" s="340"/>
      <c r="E55" s="33"/>
      <c r="F55" s="16"/>
      <c r="G55" s="334"/>
      <c r="H55" s="18" t="s">
        <v>272</v>
      </c>
      <c r="I55" s="2" t="s">
        <v>274</v>
      </c>
      <c r="J55" s="13" t="str">
        <f>IF(I55="","",VLOOKUP(I55,Listas!$B$2:$C$271,2,0))</f>
        <v>BÁSICO</v>
      </c>
      <c r="K55" s="14">
        <f>IFERROR(INDEX(PARAMETROS!$E$15:$E$19,MATCH(J55,PARAMETROS!$A$15:$A$19,0),1), "")</f>
        <v>65</v>
      </c>
      <c r="L55" s="337"/>
      <c r="M55" s="70"/>
    </row>
    <row r="56" spans="1:13" ht="141" thickBot="1" x14ac:dyDescent="0.3">
      <c r="A56" s="363"/>
      <c r="B56" s="366"/>
      <c r="C56" s="15"/>
      <c r="D56" s="341"/>
      <c r="E56" s="33"/>
      <c r="F56" s="16"/>
      <c r="G56" s="335"/>
      <c r="H56" s="19" t="s">
        <v>278</v>
      </c>
      <c r="I56" s="3" t="s">
        <v>281</v>
      </c>
      <c r="J56" s="13" t="str">
        <f>IF(I56="","",VLOOKUP(I56,Listas!$B$2:$C$271,2,0))</f>
        <v>INTERMEDIO</v>
      </c>
      <c r="K56" s="14">
        <f>IFERROR(INDEX(PARAMETROS!$E$15:$E$19,MATCH(J56,PARAMETROS!$A$15:$A$19,0),1), "")</f>
        <v>79</v>
      </c>
      <c r="L56" s="338"/>
      <c r="M56" s="71"/>
    </row>
    <row r="57" spans="1:13" ht="166.5" thickBot="1" x14ac:dyDescent="0.3">
      <c r="A57" s="363"/>
      <c r="B57" s="366"/>
      <c r="C57" s="15"/>
      <c r="D57" s="339" t="s">
        <v>505</v>
      </c>
      <c r="E57" s="33"/>
      <c r="F57" s="16"/>
      <c r="G57" s="333" t="s">
        <v>506</v>
      </c>
      <c r="H57" s="20" t="s">
        <v>284</v>
      </c>
      <c r="I57" s="1" t="s">
        <v>288</v>
      </c>
      <c r="J57" s="13" t="e">
        <f>IF(I57="","",VLOOKUP(I57,Listas!$B$2:$C$271,2,0))</f>
        <v>#VALUE!</v>
      </c>
      <c r="K57" s="14" t="str">
        <f>IFERROR(INDEX(PARAMETROS!$E$15:$E$19,MATCH(J57,PARAMETROS!$A$15:$A$19,0),1), "")</f>
        <v/>
      </c>
      <c r="L57" s="336">
        <f>IFERROR(AVERAGE(K57:K59),"")</f>
        <v>50</v>
      </c>
      <c r="M57" s="69"/>
    </row>
    <row r="58" spans="1:13" ht="115.5" thickBot="1" x14ac:dyDescent="0.3">
      <c r="A58" s="363"/>
      <c r="B58" s="366"/>
      <c r="C58" s="15"/>
      <c r="D58" s="340"/>
      <c r="E58" s="33"/>
      <c r="F58" s="16"/>
      <c r="G58" s="334"/>
      <c r="H58" s="18" t="s">
        <v>290</v>
      </c>
      <c r="I58" s="2" t="s">
        <v>295</v>
      </c>
      <c r="J58" s="13" t="str">
        <f>IF(I58="","",VLOOKUP(I58,Listas!$B$2:$C$271,2,0))</f>
        <v>AVANZADO 2</v>
      </c>
      <c r="K58" s="14">
        <f>IFERROR(INDEX(PARAMETROS!$E$15:$E$19,MATCH(J58,PARAMETROS!$A$15:$A$19,0),1), "")</f>
        <v>100</v>
      </c>
      <c r="L58" s="337"/>
      <c r="M58" s="70"/>
    </row>
    <row r="59" spans="1:13" ht="51.75" thickBot="1" x14ac:dyDescent="0.3">
      <c r="A59" s="363"/>
      <c r="B59" s="366"/>
      <c r="C59" s="15"/>
      <c r="D59" s="340"/>
      <c r="E59" s="33"/>
      <c r="F59" s="16"/>
      <c r="G59" s="335"/>
      <c r="H59" s="19" t="s">
        <v>296</v>
      </c>
      <c r="I59" s="3" t="s">
        <v>297</v>
      </c>
      <c r="J59" s="13" t="str">
        <f>IF(I59="","",VLOOKUP(I59,Listas!$B$2:$C$271,2,0))</f>
        <v>INICIAL</v>
      </c>
      <c r="K59" s="14">
        <f>IFERROR(INDEX(PARAMETROS!$E$15:$E$19,MATCH(J59,PARAMETROS!$A$15:$A$19,0),1), "")</f>
        <v>0</v>
      </c>
      <c r="L59" s="338"/>
      <c r="M59" s="71"/>
    </row>
    <row r="60" spans="1:13" ht="115.5" thickBot="1" x14ac:dyDescent="0.3">
      <c r="A60" s="363"/>
      <c r="B60" s="366"/>
      <c r="C60" s="15"/>
      <c r="D60" s="340"/>
      <c r="E60" s="33"/>
      <c r="F60" s="16"/>
      <c r="G60" s="333" t="s">
        <v>302</v>
      </c>
      <c r="H60" s="20" t="s">
        <v>513</v>
      </c>
      <c r="I60" s="1" t="s">
        <v>304</v>
      </c>
      <c r="J60" s="13" t="str">
        <f>IF(I60="","",VLOOKUP(I60,Listas!$B$2:$C$271,2,0))</f>
        <v>BÁSICO</v>
      </c>
      <c r="K60" s="14">
        <f>IFERROR(INDEX(PARAMETROS!$E$15:$E$19,MATCH(J60,PARAMETROS!$A$15:$A$19,0),1), "")</f>
        <v>65</v>
      </c>
      <c r="L60" s="336">
        <f>IFERROR(AVERAGE(K60:K63),"")</f>
        <v>79.333333333333329</v>
      </c>
      <c r="M60" s="69"/>
    </row>
    <row r="61" spans="1:13" ht="128.25" thickBot="1" x14ac:dyDescent="0.3">
      <c r="A61" s="363"/>
      <c r="B61" s="366"/>
      <c r="C61" s="15"/>
      <c r="D61" s="340"/>
      <c r="E61" s="33"/>
      <c r="F61" s="16"/>
      <c r="G61" s="334"/>
      <c r="H61" s="18" t="s">
        <v>308</v>
      </c>
      <c r="I61" s="2" t="s">
        <v>311</v>
      </c>
      <c r="J61" s="13" t="str">
        <f>IF(I61="","",VLOOKUP(I61,Listas!$B$2:$C$271,2,0))</f>
        <v>INTERMEDIO</v>
      </c>
      <c r="K61" s="14">
        <f>IFERROR(INDEX(PARAMETROS!$E$15:$E$19,MATCH(J61,PARAMETROS!$A$15:$A$19,0),1), "")</f>
        <v>79</v>
      </c>
      <c r="L61" s="337"/>
      <c r="M61" s="70"/>
    </row>
    <row r="62" spans="1:13" ht="115.5" thickBot="1" x14ac:dyDescent="0.3">
      <c r="A62" s="363"/>
      <c r="B62" s="366"/>
      <c r="C62" s="15"/>
      <c r="D62" s="340"/>
      <c r="E62" s="33"/>
      <c r="F62" s="16"/>
      <c r="G62" s="334"/>
      <c r="H62" s="18" t="s">
        <v>314</v>
      </c>
      <c r="I62" s="2" t="s">
        <v>318</v>
      </c>
      <c r="J62" s="13" t="str">
        <f>IF(I62="","",VLOOKUP(I62,Listas!$B$2:$C$271,2,0))</f>
        <v>AVANZADO 1</v>
      </c>
      <c r="K62" s="14">
        <f>IFERROR(INDEX(PARAMETROS!$E$15:$E$19,MATCH(J62,PARAMETROS!$A$15:$A$19,0),1), "")</f>
        <v>94</v>
      </c>
      <c r="L62" s="337"/>
      <c r="M62" s="70"/>
    </row>
    <row r="63" spans="1:13" ht="179.25" thickBot="1" x14ac:dyDescent="0.3">
      <c r="A63" s="363"/>
      <c r="B63" s="366"/>
      <c r="C63" s="15"/>
      <c r="D63" s="340"/>
      <c r="E63" s="33"/>
      <c r="F63" s="16"/>
      <c r="G63" s="335"/>
      <c r="H63" s="19" t="s">
        <v>320</v>
      </c>
      <c r="I63" s="3" t="s">
        <v>325</v>
      </c>
      <c r="J63" s="13" t="e">
        <f>IF(I63="","",VLOOKUP(I63,Listas!$B$2:$C$271,2,0))</f>
        <v>#VALUE!</v>
      </c>
      <c r="K63" s="14" t="str">
        <f>IFERROR(INDEX(PARAMETROS!$E$15:$E$19,MATCH(J63,PARAMETROS!$A$15:$A$19,0),1), "")</f>
        <v/>
      </c>
      <c r="L63" s="338"/>
      <c r="M63" s="71"/>
    </row>
    <row r="64" spans="1:13" ht="51.75" thickBot="1" x14ac:dyDescent="0.3">
      <c r="A64" s="364"/>
      <c r="B64" s="367"/>
      <c r="C64" s="15"/>
      <c r="D64" s="341"/>
      <c r="E64" s="33"/>
      <c r="F64" s="16"/>
      <c r="G64" s="34" t="s">
        <v>520</v>
      </c>
      <c r="H64" s="24" t="s">
        <v>326</v>
      </c>
      <c r="I64" s="5" t="s">
        <v>327</v>
      </c>
      <c r="J64" s="13" t="str">
        <f>IF(I64="","",VLOOKUP(I64,Listas!$B$2:$C$271,2,0))</f>
        <v>INICIAL</v>
      </c>
      <c r="K64" s="14">
        <f>IFERROR(INDEX(PARAMETROS!$E$15:$E$19,MATCH(J64,PARAMETROS!$A$15:$A$19,0),1), "")</f>
        <v>0</v>
      </c>
      <c r="L64" s="35">
        <f t="shared" ref="L64" si="2">IFERROR(AVERAGE(K64),"")</f>
        <v>0</v>
      </c>
      <c r="M64" s="73"/>
    </row>
  </sheetData>
  <protectedRanges>
    <protectedRange sqref="J11:M64" name="Simulado"/>
    <protectedRange sqref="E11:E64" name="Actual_3"/>
  </protectedRanges>
  <mergeCells count="57">
    <mergeCell ref="A1:M1"/>
    <mergeCell ref="A2:M2"/>
    <mergeCell ref="A4:G4"/>
    <mergeCell ref="H4:I4"/>
    <mergeCell ref="J4:K4"/>
    <mergeCell ref="L4:M4"/>
    <mergeCell ref="A5:G7"/>
    <mergeCell ref="H5:I7"/>
    <mergeCell ref="J5:K7"/>
    <mergeCell ref="L5:M7"/>
    <mergeCell ref="A9:A10"/>
    <mergeCell ref="B9:B10"/>
    <mergeCell ref="C9:C10"/>
    <mergeCell ref="D9:D10"/>
    <mergeCell ref="E9:E10"/>
    <mergeCell ref="F9:F10"/>
    <mergeCell ref="M9:M10"/>
    <mergeCell ref="A11:A64"/>
    <mergeCell ref="B11:B64"/>
    <mergeCell ref="C11:C46"/>
    <mergeCell ref="D11:D22"/>
    <mergeCell ref="E11:E46"/>
    <mergeCell ref="D57:D64"/>
    <mergeCell ref="D28:D41"/>
    <mergeCell ref="G11:G17"/>
    <mergeCell ref="L11:L17"/>
    <mergeCell ref="G18:G19"/>
    <mergeCell ref="L18:L19"/>
    <mergeCell ref="G9:G10"/>
    <mergeCell ref="H9:H10"/>
    <mergeCell ref="I9:I10"/>
    <mergeCell ref="J9:J10"/>
    <mergeCell ref="K9:K10"/>
    <mergeCell ref="L9:L10"/>
    <mergeCell ref="L20:L22"/>
    <mergeCell ref="G21:G22"/>
    <mergeCell ref="D23:D27"/>
    <mergeCell ref="G25:G26"/>
    <mergeCell ref="L25:L26"/>
    <mergeCell ref="G28:G32"/>
    <mergeCell ref="L28:L32"/>
    <mergeCell ref="G33:G34"/>
    <mergeCell ref="L33:L34"/>
    <mergeCell ref="D42:D56"/>
    <mergeCell ref="G42:G44"/>
    <mergeCell ref="L42:L44"/>
    <mergeCell ref="G45:G51"/>
    <mergeCell ref="L45:L51"/>
    <mergeCell ref="G52:G53"/>
    <mergeCell ref="L52:L53"/>
    <mergeCell ref="G54:G56"/>
    <mergeCell ref="L54:L56"/>
    <mergeCell ref="G57:G59"/>
    <mergeCell ref="L57:L59"/>
    <mergeCell ref="G60:G63"/>
    <mergeCell ref="L60:L63"/>
    <mergeCell ref="G39:G40"/>
  </mergeCells>
  <conditionalFormatting sqref="B11">
    <cfRule type="cellIs" dxfId="289" priority="276" operator="between">
      <formula>80.5</formula>
      <formula>100</formula>
    </cfRule>
    <cfRule type="cellIs" dxfId="288" priority="277" operator="between">
      <formula>60.4</formula>
      <formula>80.5</formula>
    </cfRule>
    <cfRule type="cellIs" dxfId="287" priority="278" operator="between">
      <formula>40.4</formula>
      <formula>60.5</formula>
    </cfRule>
    <cfRule type="cellIs" dxfId="286" priority="279" operator="between">
      <formula>20.5</formula>
      <formula>40.4</formula>
    </cfRule>
    <cfRule type="cellIs" dxfId="285" priority="280" operator="between">
      <formula>0.1</formula>
      <formula>20.4</formula>
    </cfRule>
  </conditionalFormatting>
  <conditionalFormatting sqref="J5:K7">
    <cfRule type="cellIs" dxfId="284" priority="1" operator="equal">
      <formula>"Avanzado 2"</formula>
    </cfRule>
    <cfRule type="cellIs" dxfId="283" priority="2" operator="equal">
      <formula>"Avanzado 1"</formula>
    </cfRule>
    <cfRule type="cellIs" dxfId="282" priority="3" operator="equal">
      <formula>"Intermedio"</formula>
    </cfRule>
    <cfRule type="cellIs" dxfId="281" priority="4" operator="equal">
      <formula>"Básico"</formula>
    </cfRule>
    <cfRule type="cellIs" dxfId="280" priority="5" operator="equal">
      <formula>"Inicial"</formula>
    </cfRule>
  </conditionalFormatting>
  <conditionalFormatting sqref="J11:L11 J12:K64 L18 L20 L23:L25 L27:L28 L33 L35:L42 L45 L52 L54 L57 L60 L64">
    <cfRule type="cellIs" dxfId="279" priority="286" operator="equal">
      <formula>"AVANZADO 2"</formula>
    </cfRule>
    <cfRule type="cellIs" dxfId="278" priority="287" operator="equal">
      <formula>"AVANZADO 1"</formula>
    </cfRule>
    <cfRule type="cellIs" dxfId="277" priority="288" operator="equal">
      <formula>"INTERMEDIO"</formula>
    </cfRule>
    <cfRule type="cellIs" dxfId="276" priority="289" operator="equal">
      <formula>"BÁSICO"</formula>
    </cfRule>
    <cfRule type="cellIs" dxfId="275" priority="290" operator="equal">
      <formula>"INICIAL"</formula>
    </cfRule>
  </conditionalFormatting>
  <conditionalFormatting sqref="L5">
    <cfRule type="cellIs" dxfId="274" priority="281" operator="between">
      <formula>80.5</formula>
      <formula>100</formula>
    </cfRule>
    <cfRule type="cellIs" dxfId="273" priority="282" operator="between">
      <formula>60.5</formula>
      <formula>80.4</formula>
    </cfRule>
    <cfRule type="cellIs" dxfId="272" priority="283" operator="between">
      <formula>40.5</formula>
      <formula>60.4</formula>
    </cfRule>
    <cfRule type="cellIs" dxfId="271" priority="284" operator="between">
      <formula>20.5</formula>
      <formula>40.4</formula>
    </cfRule>
    <cfRule type="cellIs" dxfId="270" priority="285" operator="between">
      <formula>0.1</formula>
      <formula>20.4</formula>
    </cfRule>
  </conditionalFormatting>
  <dataValidations count="59">
    <dataValidation type="list" allowBlank="1" showInputMessage="1" showErrorMessage="1" sqref="J11:J64">
      <formula1>$B$2:$B$66</formula1>
    </dataValidation>
    <dataValidation allowBlank="1" showInputMessage="1" showErrorMessage="1" error="ERROR. NO DEBE DILIGENCIAR ESTA CELDA" sqref="J5 L5"/>
    <dataValidation type="list" allowBlank="1" showInputMessage="1" showErrorMessage="1" sqref="I64">
      <formula1>Pregunta54</formula1>
    </dataValidation>
    <dataValidation type="list" allowBlank="1" showInputMessage="1" showErrorMessage="1" sqref="I63">
      <formula1>Pregunta53</formula1>
    </dataValidation>
    <dataValidation type="list" allowBlank="1" showInputMessage="1" showErrorMessage="1" sqref="I62">
      <formula1>Pregunta52</formula1>
    </dataValidation>
    <dataValidation type="list" allowBlank="1" showInputMessage="1" showErrorMessage="1" sqref="I61">
      <formula1>Pregunta51</formula1>
    </dataValidation>
    <dataValidation type="list" allowBlank="1" showInputMessage="1" showErrorMessage="1" sqref="I60">
      <formula1>Pregunta50</formula1>
    </dataValidation>
    <dataValidation type="list" allowBlank="1" showInputMessage="1" showErrorMessage="1" sqref="I59">
      <formula1>Pregunta49</formula1>
    </dataValidation>
    <dataValidation type="list" allowBlank="1" showInputMessage="1" showErrorMessage="1" sqref="I58">
      <formula1>Pregunta48</formula1>
    </dataValidation>
    <dataValidation type="list" allowBlank="1" showInputMessage="1" showErrorMessage="1" sqref="I57">
      <formula1>Pregunta47</formula1>
    </dataValidation>
    <dataValidation type="list" allowBlank="1" showInputMessage="1" showErrorMessage="1" sqref="I56">
      <formula1>Pregunta46</formula1>
    </dataValidation>
    <dataValidation type="list" allowBlank="1" showInputMessage="1" showErrorMessage="1" sqref="I55">
      <formula1>Pregunta45</formula1>
    </dataValidation>
    <dataValidation type="list" allowBlank="1" showInputMessage="1" showErrorMessage="1" sqref="I54">
      <formula1>Pregunta44</formula1>
    </dataValidation>
    <dataValidation type="list" allowBlank="1" showInputMessage="1" showErrorMessage="1" sqref="I53">
      <formula1>Pregunta43</formula1>
    </dataValidation>
    <dataValidation type="list" allowBlank="1" showInputMessage="1" showErrorMessage="1" sqref="I52">
      <formula1>Pregunta42</formula1>
    </dataValidation>
    <dataValidation type="list" allowBlank="1" showInputMessage="1" showErrorMessage="1" sqref="I51">
      <formula1>Pregunta41</formula1>
    </dataValidation>
    <dataValidation type="list" allowBlank="1" showInputMessage="1" showErrorMessage="1" sqref="I50">
      <formula1>Pregunta40</formula1>
    </dataValidation>
    <dataValidation type="list" allowBlank="1" showInputMessage="1" showErrorMessage="1" sqref="I49">
      <formula1>Pregunta39</formula1>
    </dataValidation>
    <dataValidation type="list" allowBlank="1" showInputMessage="1" showErrorMessage="1" sqref="I48">
      <formula1>Pregunta38</formula1>
    </dataValidation>
    <dataValidation type="list" allowBlank="1" showInputMessage="1" showErrorMessage="1" sqref="I47">
      <formula1>Pregunta37</formula1>
    </dataValidation>
    <dataValidation type="list" allowBlank="1" showInputMessage="1" showErrorMessage="1" sqref="I46">
      <formula1>Pregunta36</formula1>
    </dataValidation>
    <dataValidation type="list" allowBlank="1" showInputMessage="1" showErrorMessage="1" sqref="I45">
      <formula1>Pregunta35</formula1>
    </dataValidation>
    <dataValidation type="list" allowBlank="1" showInputMessage="1" showErrorMessage="1" sqref="I44">
      <formula1>Pregunta34</formula1>
    </dataValidation>
    <dataValidation type="list" allowBlank="1" showInputMessage="1" showErrorMessage="1" sqref="I43">
      <formula1>Pregunta33</formula1>
    </dataValidation>
    <dataValidation type="list" allowBlank="1" showInputMessage="1" showErrorMessage="1" sqref="I42">
      <formula1>Pregunta32</formula1>
    </dataValidation>
    <dataValidation type="list" allowBlank="1" showInputMessage="1" showErrorMessage="1" sqref="I41">
      <formula1>Pregunta31</formula1>
    </dataValidation>
    <dataValidation type="list" allowBlank="1" showInputMessage="1" showErrorMessage="1" sqref="I40">
      <formula1>Pregunta30</formula1>
    </dataValidation>
    <dataValidation type="list" allowBlank="1" showInputMessage="1" showErrorMessage="1" sqref="I39">
      <formula1>Pregunta29</formula1>
    </dataValidation>
    <dataValidation type="list" allowBlank="1" showInputMessage="1" showErrorMessage="1" sqref="I38">
      <formula1>Pregunta28</formula1>
    </dataValidation>
    <dataValidation type="list" allowBlank="1" showInputMessage="1" showErrorMessage="1" sqref="I37">
      <formula1>Pregunta27</formula1>
    </dataValidation>
    <dataValidation type="list" allowBlank="1" showInputMessage="1" showErrorMessage="1" sqref="I36">
      <formula1>Pregunta26</formula1>
    </dataValidation>
    <dataValidation type="list" allowBlank="1" showInputMessage="1" showErrorMessage="1" sqref="I35">
      <formula1>Pregunta25</formula1>
    </dataValidation>
    <dataValidation type="list" allowBlank="1" showInputMessage="1" showErrorMessage="1" sqref="I34">
      <formula1>Pregunta24</formula1>
    </dataValidation>
    <dataValidation type="list" allowBlank="1" showInputMessage="1" showErrorMessage="1" sqref="I33">
      <formula1>Pregunta23</formula1>
    </dataValidation>
    <dataValidation type="list" allowBlank="1" showInputMessage="1" showErrorMessage="1" sqref="I32">
      <formula1>Pregunta22</formula1>
    </dataValidation>
    <dataValidation type="list" allowBlank="1" showInputMessage="1" showErrorMessage="1" sqref="I31">
      <formula1>Pregunta21</formula1>
    </dataValidation>
    <dataValidation type="list" allowBlank="1" showInputMessage="1" showErrorMessage="1" sqref="I30">
      <formula1>Pregunta20</formula1>
    </dataValidation>
    <dataValidation type="list" allowBlank="1" showInputMessage="1" showErrorMessage="1" sqref="I29">
      <formula1>Pregunta19</formula1>
    </dataValidation>
    <dataValidation type="list" allowBlank="1" showInputMessage="1" showErrorMessage="1" sqref="I28">
      <formula1>Pregunta18</formula1>
    </dataValidation>
    <dataValidation type="list" allowBlank="1" showInputMessage="1" showErrorMessage="1" sqref="I27">
      <formula1>Pregunta17</formula1>
    </dataValidation>
    <dataValidation type="list" allowBlank="1" showInputMessage="1" showErrorMessage="1" sqref="I26">
      <formula1>Pregunta16</formula1>
    </dataValidation>
    <dataValidation type="list" allowBlank="1" showInputMessage="1" showErrorMessage="1" sqref="I25">
      <formula1>Pregunta15</formula1>
    </dataValidation>
    <dataValidation type="list" allowBlank="1" showInputMessage="1" showErrorMessage="1" sqref="I24">
      <formula1>Pregunta14</formula1>
    </dataValidation>
    <dataValidation type="list" allowBlank="1" showInputMessage="1" showErrorMessage="1" sqref="I23">
      <formula1>Pregunta13</formula1>
    </dataValidation>
    <dataValidation type="list" allowBlank="1" showInputMessage="1" showErrorMessage="1" sqref="I22">
      <formula1>Pregunta12</formula1>
    </dataValidation>
    <dataValidation type="list" allowBlank="1" showInputMessage="1" showErrorMessage="1" sqref="I21">
      <formula1>Pregunta11</formula1>
    </dataValidation>
    <dataValidation type="list" allowBlank="1" showInputMessage="1" showErrorMessage="1" sqref="I20">
      <formula1>Pregunta10</formula1>
    </dataValidation>
    <dataValidation type="list" allowBlank="1" showInputMessage="1" showErrorMessage="1" sqref="I19">
      <formula1>Pregunta9</formula1>
    </dataValidation>
    <dataValidation type="list" allowBlank="1" showInputMessage="1" showErrorMessage="1" sqref="I18">
      <formula1>Pregunta8</formula1>
    </dataValidation>
    <dataValidation type="list" allowBlank="1" showInputMessage="1" showErrorMessage="1" sqref="I17">
      <formula1>Pregunta7</formula1>
    </dataValidation>
    <dataValidation type="list" allowBlank="1" showInputMessage="1" showErrorMessage="1" sqref="I16">
      <formula1>Pregunta6</formula1>
    </dataValidation>
    <dataValidation type="list" allowBlank="1" showInputMessage="1" showErrorMessage="1" sqref="I15">
      <formula1>Pregunta5</formula1>
    </dataValidation>
    <dataValidation type="list" allowBlank="1" showInputMessage="1" showErrorMessage="1" sqref="I14">
      <formula1>Pregunta4</formula1>
    </dataValidation>
    <dataValidation type="whole" allowBlank="1" showInputMessage="1" showErrorMessage="1" error="ERROR. ESTA CELDA NO DEBE SER DILIGENCIADA_x000a__x000a_" sqref="E11:E64">
      <formula1>900000</formula1>
      <formula2>100000000</formula2>
    </dataValidation>
    <dataValidation type="whole" allowBlank="1" showInputMessage="1" showErrorMessage="1" error="ERROR. NO DEBE DILIGENCIAR ESTA CELDA" sqref="B11:B64">
      <formula1>10000000</formula1>
      <formula2>100000000000000</formula2>
    </dataValidation>
    <dataValidation type="list" allowBlank="1" showInputMessage="1" showErrorMessage="1" sqref="I13">
      <formula1>Pregunta3</formula1>
    </dataValidation>
    <dataValidation type="list" allowBlank="1" showInputMessage="1" showErrorMessage="1" sqref="I12">
      <formula1>Pregunta2</formula1>
    </dataValidation>
    <dataValidation type="list" allowBlank="1" showInputMessage="1" showErrorMessage="1" sqref="I11">
      <formula1>Pregunta1</formula1>
    </dataValidation>
    <dataValidation type="whole" operator="equal" allowBlank="1" showInputMessage="1" showErrorMessage="1" errorTitle="ATENCIÓN!" error="No se pueden modificar datos aquí" sqref="A4:A5">
      <formula1>578457854578547000</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71" operator="equal" id="{45EDF0CF-2E6E-4616-8B10-9C7644413559}">
            <xm:f>Listas!$B$6</xm:f>
            <x14:dxf>
              <fill>
                <patternFill>
                  <bgColor theme="9" tint="0.39994506668294322"/>
                </patternFill>
              </fill>
            </x14:dxf>
          </x14:cfRule>
          <x14:cfRule type="cellIs" priority="272" operator="equal" id="{C09A8BC2-4C57-4E62-95D1-3AAC8E7B9228}">
            <xm:f>Listas!$B$5</xm:f>
            <x14:dxf>
              <font>
                <color theme="0"/>
              </font>
              <fill>
                <patternFill>
                  <bgColor theme="9" tint="-0.24994659260841701"/>
                </patternFill>
              </fill>
            </x14:dxf>
          </x14:cfRule>
          <x14:cfRule type="cellIs" priority="273" operator="equal" id="{F6135685-8C5C-455E-8AC0-D5E1717FB121}">
            <xm:f>Listas!$B$4</xm:f>
            <x14:dxf>
              <fill>
                <patternFill>
                  <bgColor theme="7" tint="0.39994506668294322"/>
                </patternFill>
              </fill>
            </x14:dxf>
          </x14:cfRule>
          <x14:cfRule type="cellIs" priority="274" operator="equal" id="{B50269A8-273C-4A6E-A4C7-61F949441E3F}">
            <xm:f>Listas!$B$3</xm:f>
            <x14:dxf>
              <fill>
                <patternFill>
                  <bgColor theme="5" tint="-0.24994659260841701"/>
                </patternFill>
              </fill>
            </x14:dxf>
          </x14:cfRule>
          <x14:cfRule type="cellIs" priority="275" operator="equal" id="{4A15A899-ACDA-41E5-8A8D-3F434C4C1AC5}">
            <xm:f>Listas!$B$2</xm:f>
            <x14:dxf>
              <font>
                <color theme="0"/>
              </font>
              <fill>
                <patternFill>
                  <bgColor rgb="FFC00000"/>
                </patternFill>
              </fill>
            </x14:dxf>
          </x14:cfRule>
          <xm:sqref>I11</xm:sqref>
        </x14:conditionalFormatting>
        <x14:conditionalFormatting xmlns:xm="http://schemas.microsoft.com/office/excel/2006/main">
          <x14:cfRule type="cellIs" priority="266" operator="equal" id="{EA44F4C5-660E-43C5-AACA-9FEB280EB685}">
            <xm:f>Listas!$B$11</xm:f>
            <x14:dxf>
              <fill>
                <patternFill>
                  <bgColor theme="9" tint="0.39994506668294322"/>
                </patternFill>
              </fill>
            </x14:dxf>
          </x14:cfRule>
          <x14:cfRule type="cellIs" priority="267" operator="equal" id="{0BE3D8C1-0505-4313-A3CB-F1671495E831}">
            <xm:f>Listas!$B$10</xm:f>
            <x14:dxf>
              <font>
                <color theme="0"/>
              </font>
              <fill>
                <patternFill>
                  <bgColor theme="9" tint="-0.24994659260841701"/>
                </patternFill>
              </fill>
            </x14:dxf>
          </x14:cfRule>
          <x14:cfRule type="cellIs" priority="268" operator="equal" id="{F83E7D22-E361-419F-B410-27DB0FAB1D2F}">
            <xm:f>Listas!$B$9</xm:f>
            <x14:dxf>
              <fill>
                <patternFill>
                  <bgColor theme="7" tint="0.39994506668294322"/>
                </patternFill>
              </fill>
            </x14:dxf>
          </x14:cfRule>
          <x14:cfRule type="cellIs" priority="269" operator="equal" id="{2A2E8D7F-8219-4AB0-8220-51CE62E68FA1}">
            <xm:f>Listas!$B$8</xm:f>
            <x14:dxf>
              <fill>
                <patternFill>
                  <bgColor theme="5" tint="-0.24994659260841701"/>
                </patternFill>
              </fill>
            </x14:dxf>
          </x14:cfRule>
          <x14:cfRule type="cellIs" priority="270" operator="equal" id="{3971E694-0911-4A90-BE0B-5A7E4CF1F7D2}">
            <xm:f>Listas!$B$7</xm:f>
            <x14:dxf>
              <font>
                <color theme="0"/>
              </font>
              <fill>
                <patternFill>
                  <bgColor rgb="FFC00000"/>
                </patternFill>
              </fill>
            </x14:dxf>
          </x14:cfRule>
          <xm:sqref>I12</xm:sqref>
        </x14:conditionalFormatting>
        <x14:conditionalFormatting xmlns:xm="http://schemas.microsoft.com/office/excel/2006/main">
          <x14:cfRule type="cellIs" priority="261" operator="equal" id="{E6E5E1A1-9A63-4C8C-9A8D-B10F503AA7AD}">
            <xm:f>Listas!$B$16</xm:f>
            <x14:dxf>
              <fill>
                <patternFill>
                  <bgColor theme="9" tint="0.39994506668294322"/>
                </patternFill>
              </fill>
            </x14:dxf>
          </x14:cfRule>
          <x14:cfRule type="cellIs" priority="262" operator="equal" id="{71277171-6929-4EFB-B62C-EDDE2B0B8C21}">
            <xm:f>Listas!$B$15</xm:f>
            <x14:dxf>
              <font>
                <color theme="0"/>
              </font>
              <fill>
                <patternFill>
                  <bgColor theme="9" tint="-0.24994659260841701"/>
                </patternFill>
              </fill>
            </x14:dxf>
          </x14:cfRule>
          <x14:cfRule type="cellIs" priority="263" operator="equal" id="{02811B24-E9BB-4548-8FD8-83045887791C}">
            <xm:f>Listas!$B$14</xm:f>
            <x14:dxf>
              <fill>
                <patternFill>
                  <bgColor theme="7" tint="0.39994506668294322"/>
                </patternFill>
              </fill>
            </x14:dxf>
          </x14:cfRule>
          <x14:cfRule type="cellIs" priority="264" operator="equal" id="{E376DB49-F244-42CD-92BE-0DA43D9F1B02}">
            <xm:f>Listas!$B$13</xm:f>
            <x14:dxf>
              <fill>
                <patternFill>
                  <bgColor theme="5" tint="-0.24994659260841701"/>
                </patternFill>
              </fill>
            </x14:dxf>
          </x14:cfRule>
          <x14:cfRule type="cellIs" priority="265" operator="equal" id="{CD960006-FE3F-4EC2-822A-1F5FA264FE62}">
            <xm:f>Listas!$B$12</xm:f>
            <x14:dxf>
              <font>
                <color theme="0"/>
              </font>
              <fill>
                <patternFill>
                  <bgColor rgb="FFC00000"/>
                </patternFill>
              </fill>
            </x14:dxf>
          </x14:cfRule>
          <xm:sqref>I13</xm:sqref>
        </x14:conditionalFormatting>
        <x14:conditionalFormatting xmlns:xm="http://schemas.microsoft.com/office/excel/2006/main">
          <x14:cfRule type="cellIs" priority="256" operator="equal" id="{BBE26B6F-29A5-4D40-8A2D-C1A2215F3694}">
            <xm:f>Listas!$B$21</xm:f>
            <x14:dxf>
              <fill>
                <patternFill>
                  <bgColor theme="9" tint="0.39994506668294322"/>
                </patternFill>
              </fill>
            </x14:dxf>
          </x14:cfRule>
          <x14:cfRule type="cellIs" priority="257" operator="equal" id="{465E3ABB-91F7-495D-ACAD-2D4F3F19C466}">
            <xm:f>Listas!$B$20</xm:f>
            <x14:dxf>
              <font>
                <color theme="0"/>
              </font>
              <fill>
                <patternFill>
                  <bgColor theme="9" tint="-0.24994659260841701"/>
                </patternFill>
              </fill>
            </x14:dxf>
          </x14:cfRule>
          <x14:cfRule type="cellIs" priority="258" operator="equal" id="{5A6479DE-925D-4706-A12B-AE71DDF12302}">
            <xm:f>Listas!$B$19</xm:f>
            <x14:dxf>
              <fill>
                <patternFill>
                  <bgColor theme="7" tint="0.39994506668294322"/>
                </patternFill>
              </fill>
            </x14:dxf>
          </x14:cfRule>
          <x14:cfRule type="cellIs" priority="259" operator="equal" id="{014B7D20-2497-48F7-AC28-A4447BFFDF22}">
            <xm:f>Listas!$B$18</xm:f>
            <x14:dxf>
              <fill>
                <patternFill>
                  <bgColor theme="5" tint="-0.24994659260841701"/>
                </patternFill>
              </fill>
            </x14:dxf>
          </x14:cfRule>
          <x14:cfRule type="cellIs" priority="260" operator="equal" id="{172502C5-A528-49B6-8960-30AC6ECBEE67}">
            <xm:f>Listas!$B$17</xm:f>
            <x14:dxf>
              <font>
                <color theme="0"/>
              </font>
              <fill>
                <patternFill>
                  <bgColor rgb="FFC00000"/>
                </patternFill>
              </fill>
            </x14:dxf>
          </x14:cfRule>
          <xm:sqref>I14</xm:sqref>
        </x14:conditionalFormatting>
        <x14:conditionalFormatting xmlns:xm="http://schemas.microsoft.com/office/excel/2006/main">
          <x14:cfRule type="cellIs" priority="251" operator="equal" id="{279524D0-387B-4CA1-8B8D-65098F977556}">
            <xm:f>Listas!$B$26</xm:f>
            <x14:dxf>
              <fill>
                <patternFill>
                  <bgColor theme="9" tint="0.39994506668294322"/>
                </patternFill>
              </fill>
            </x14:dxf>
          </x14:cfRule>
          <x14:cfRule type="cellIs" priority="252" operator="equal" id="{1DDE2B4C-6FF1-4534-AAB2-72CA2697969F}">
            <xm:f>Listas!$B$25</xm:f>
            <x14:dxf>
              <font>
                <color theme="0"/>
              </font>
              <fill>
                <patternFill>
                  <bgColor theme="9" tint="-0.24994659260841701"/>
                </patternFill>
              </fill>
            </x14:dxf>
          </x14:cfRule>
          <x14:cfRule type="cellIs" priority="253" operator="equal" id="{6AFDFE01-FFB2-442D-9FA9-14E46FEEA3EE}">
            <xm:f>Listas!$B$24</xm:f>
            <x14:dxf>
              <fill>
                <patternFill>
                  <bgColor theme="7" tint="0.39994506668294322"/>
                </patternFill>
              </fill>
            </x14:dxf>
          </x14:cfRule>
          <x14:cfRule type="cellIs" priority="254" operator="equal" id="{5B404057-A8E4-416C-AB41-3E37AFBADAEA}">
            <xm:f>Listas!$B$23</xm:f>
            <x14:dxf>
              <fill>
                <patternFill>
                  <bgColor theme="5" tint="-0.24994659260841701"/>
                </patternFill>
              </fill>
            </x14:dxf>
          </x14:cfRule>
          <x14:cfRule type="cellIs" priority="255" operator="equal" id="{23F7DC17-F1BE-46B8-9CF3-1CB83CB80F34}">
            <xm:f>Listas!$B$22</xm:f>
            <x14:dxf>
              <font>
                <color theme="0"/>
              </font>
              <fill>
                <patternFill>
                  <bgColor rgb="FFC00000"/>
                </patternFill>
              </fill>
            </x14:dxf>
          </x14:cfRule>
          <xm:sqref>I15</xm:sqref>
        </x14:conditionalFormatting>
        <x14:conditionalFormatting xmlns:xm="http://schemas.microsoft.com/office/excel/2006/main">
          <x14:cfRule type="cellIs" priority="246" operator="equal" id="{3650642C-F0D0-4C6C-AD9D-D43959DFB6ED}">
            <xm:f>Listas!$B$31</xm:f>
            <x14:dxf>
              <fill>
                <patternFill>
                  <bgColor theme="9" tint="0.39994506668294322"/>
                </patternFill>
              </fill>
            </x14:dxf>
          </x14:cfRule>
          <x14:cfRule type="cellIs" priority="247" operator="equal" id="{02EE891A-1827-410F-A3A5-AA3532E0F976}">
            <xm:f>Listas!$B$30</xm:f>
            <x14:dxf>
              <font>
                <color theme="0"/>
              </font>
              <fill>
                <patternFill>
                  <bgColor theme="9" tint="-0.24994659260841701"/>
                </patternFill>
              </fill>
            </x14:dxf>
          </x14:cfRule>
          <x14:cfRule type="cellIs" priority="248" operator="equal" id="{8789DB1C-8F0B-4185-BDBF-DF5D12066E08}">
            <xm:f>Listas!$B$29</xm:f>
            <x14:dxf>
              <fill>
                <patternFill>
                  <bgColor theme="7" tint="0.39994506668294322"/>
                </patternFill>
              </fill>
            </x14:dxf>
          </x14:cfRule>
          <x14:cfRule type="cellIs" priority="249" operator="equal" id="{CEF951AF-E1C8-4EDB-8CCB-BBDDC85BF692}">
            <xm:f>Listas!$B$28</xm:f>
            <x14:dxf>
              <fill>
                <patternFill>
                  <bgColor theme="5" tint="-0.24994659260841701"/>
                </patternFill>
              </fill>
            </x14:dxf>
          </x14:cfRule>
          <x14:cfRule type="cellIs" priority="250" operator="equal" id="{B2C6D532-1DC0-428D-9520-ACCCFDDDB018}">
            <xm:f>Listas!$B$27</xm:f>
            <x14:dxf>
              <font>
                <color theme="0"/>
              </font>
              <fill>
                <patternFill>
                  <bgColor rgb="FFC00000"/>
                </patternFill>
              </fill>
            </x14:dxf>
          </x14:cfRule>
          <xm:sqref>I16</xm:sqref>
        </x14:conditionalFormatting>
        <x14:conditionalFormatting xmlns:xm="http://schemas.microsoft.com/office/excel/2006/main">
          <x14:cfRule type="cellIs" priority="241" operator="equal" id="{CC6E12F7-0E28-481E-8016-8C8B64D55CEC}">
            <xm:f>Listas!$B$36</xm:f>
            <x14:dxf>
              <fill>
                <patternFill>
                  <bgColor theme="9" tint="0.39994506668294322"/>
                </patternFill>
              </fill>
            </x14:dxf>
          </x14:cfRule>
          <x14:cfRule type="cellIs" priority="242" operator="equal" id="{330958F1-E517-4E62-ADA7-F769E873A4B1}">
            <xm:f>Listas!$B$35</xm:f>
            <x14:dxf>
              <font>
                <color theme="0"/>
              </font>
              <fill>
                <patternFill>
                  <bgColor theme="9" tint="-0.24994659260841701"/>
                </patternFill>
              </fill>
            </x14:dxf>
          </x14:cfRule>
          <x14:cfRule type="cellIs" priority="243" operator="equal" id="{44B177CC-693E-44D8-A855-FE2CB0C16470}">
            <xm:f>Listas!$B$34</xm:f>
            <x14:dxf>
              <fill>
                <patternFill>
                  <bgColor theme="7" tint="0.39994506668294322"/>
                </patternFill>
              </fill>
            </x14:dxf>
          </x14:cfRule>
          <x14:cfRule type="cellIs" priority="244" operator="equal" id="{2D5238C0-2B62-4267-9912-0740C3AD3855}">
            <xm:f>Listas!$B$33</xm:f>
            <x14:dxf>
              <fill>
                <patternFill>
                  <bgColor theme="5" tint="-0.24994659260841701"/>
                </patternFill>
              </fill>
            </x14:dxf>
          </x14:cfRule>
          <x14:cfRule type="cellIs" priority="245" operator="equal" id="{AEAF6409-5F68-424C-B315-ED814F650901}">
            <xm:f>Listas!$B$32</xm:f>
            <x14:dxf>
              <font>
                <color theme="0"/>
              </font>
              <fill>
                <patternFill>
                  <bgColor rgb="FFC00000"/>
                </patternFill>
              </fill>
            </x14:dxf>
          </x14:cfRule>
          <xm:sqref>I17</xm:sqref>
        </x14:conditionalFormatting>
        <x14:conditionalFormatting xmlns:xm="http://schemas.microsoft.com/office/excel/2006/main">
          <x14:cfRule type="cellIs" priority="236" operator="equal" id="{D40C61E6-F3EE-493B-B821-8DB0F68C8ACC}">
            <xm:f>Listas!$B$41</xm:f>
            <x14:dxf>
              <fill>
                <patternFill>
                  <bgColor theme="9" tint="0.39994506668294322"/>
                </patternFill>
              </fill>
            </x14:dxf>
          </x14:cfRule>
          <x14:cfRule type="cellIs" priority="237" operator="equal" id="{45DF0617-2CAA-468D-8FB7-4779925E338F}">
            <xm:f>Listas!$B$40</xm:f>
            <x14:dxf>
              <font>
                <color theme="0"/>
              </font>
              <fill>
                <patternFill>
                  <bgColor theme="9" tint="-0.24994659260841701"/>
                </patternFill>
              </fill>
            </x14:dxf>
          </x14:cfRule>
          <x14:cfRule type="cellIs" priority="238" operator="equal" id="{A943390C-413F-4CEA-AA35-2E97B5B82B76}">
            <xm:f>Listas!$B$39</xm:f>
            <x14:dxf>
              <fill>
                <patternFill>
                  <bgColor theme="7" tint="0.39994506668294322"/>
                </patternFill>
              </fill>
            </x14:dxf>
          </x14:cfRule>
          <x14:cfRule type="cellIs" priority="239" operator="equal" id="{95367B6F-920C-4F22-8FF9-FC33E8C35A7D}">
            <xm:f>Listas!$B$38</xm:f>
            <x14:dxf>
              <fill>
                <patternFill>
                  <bgColor theme="5" tint="-0.24994659260841701"/>
                </patternFill>
              </fill>
            </x14:dxf>
          </x14:cfRule>
          <x14:cfRule type="cellIs" priority="240" operator="equal" id="{B4569704-178F-4F1F-B6E0-25103296FCD2}">
            <xm:f>Listas!$B$37</xm:f>
            <x14:dxf>
              <font>
                <color theme="0"/>
              </font>
              <fill>
                <patternFill>
                  <bgColor rgb="FFC00000"/>
                </patternFill>
              </fill>
            </x14:dxf>
          </x14:cfRule>
          <xm:sqref>I18</xm:sqref>
        </x14:conditionalFormatting>
        <x14:conditionalFormatting xmlns:xm="http://schemas.microsoft.com/office/excel/2006/main">
          <x14:cfRule type="cellIs" priority="231" operator="equal" id="{7DE8E39E-83BB-4768-B611-D8583060263E}">
            <xm:f>Listas!$B$46</xm:f>
            <x14:dxf>
              <fill>
                <patternFill>
                  <bgColor theme="9" tint="0.39994506668294322"/>
                </patternFill>
              </fill>
            </x14:dxf>
          </x14:cfRule>
          <x14:cfRule type="cellIs" priority="232" operator="equal" id="{047AB28F-B15D-4CC3-B029-93A25B059AC1}">
            <xm:f>Listas!$B$45</xm:f>
            <x14:dxf>
              <font>
                <color theme="0"/>
              </font>
              <fill>
                <patternFill>
                  <bgColor theme="9" tint="-0.24994659260841701"/>
                </patternFill>
              </fill>
            </x14:dxf>
          </x14:cfRule>
          <x14:cfRule type="cellIs" priority="233" operator="equal" id="{CB3D00F6-90F1-4780-9B79-F85A13BC8F9B}">
            <xm:f>Listas!$B$44</xm:f>
            <x14:dxf>
              <fill>
                <patternFill>
                  <bgColor theme="7" tint="0.39994506668294322"/>
                </patternFill>
              </fill>
            </x14:dxf>
          </x14:cfRule>
          <x14:cfRule type="cellIs" priority="234" operator="equal" id="{D65E526E-6512-4E00-B928-A64B712BB78C}">
            <xm:f>Listas!$B$43</xm:f>
            <x14:dxf>
              <fill>
                <patternFill>
                  <bgColor theme="5" tint="-0.24994659260841701"/>
                </patternFill>
              </fill>
            </x14:dxf>
          </x14:cfRule>
          <x14:cfRule type="cellIs" priority="235" operator="equal" id="{BBD0124E-03D3-438A-B1A8-EAAD5856F99B}">
            <xm:f>Listas!$B$42</xm:f>
            <x14:dxf>
              <font>
                <color theme="0"/>
              </font>
              <fill>
                <patternFill>
                  <bgColor rgb="FFC00000"/>
                </patternFill>
              </fill>
            </x14:dxf>
          </x14:cfRule>
          <xm:sqref>I19</xm:sqref>
        </x14:conditionalFormatting>
        <x14:conditionalFormatting xmlns:xm="http://schemas.microsoft.com/office/excel/2006/main">
          <x14:cfRule type="cellIs" priority="226" operator="equal" id="{A53677C8-94BC-4FA6-916B-C748DAA9196E}">
            <xm:f>Listas!$B$51</xm:f>
            <x14:dxf>
              <fill>
                <patternFill>
                  <bgColor theme="9" tint="0.39994506668294322"/>
                </patternFill>
              </fill>
            </x14:dxf>
          </x14:cfRule>
          <x14:cfRule type="cellIs" priority="227" operator="equal" id="{BA5C4DA0-5E27-4384-9E8B-C545905A7600}">
            <xm:f>Listas!$B$50</xm:f>
            <x14:dxf>
              <font>
                <color theme="0"/>
              </font>
              <fill>
                <patternFill>
                  <bgColor theme="9" tint="-0.24994659260841701"/>
                </patternFill>
              </fill>
            </x14:dxf>
          </x14:cfRule>
          <x14:cfRule type="cellIs" priority="228" operator="equal" id="{A877E518-769F-40C7-A272-E0AE948F1DFF}">
            <xm:f>Listas!$B$49</xm:f>
            <x14:dxf>
              <fill>
                <patternFill>
                  <bgColor theme="7" tint="0.39994506668294322"/>
                </patternFill>
              </fill>
            </x14:dxf>
          </x14:cfRule>
          <x14:cfRule type="cellIs" priority="229" operator="equal" id="{4119620D-2B10-4599-90A7-B238854DDF76}">
            <xm:f>Listas!$B$48</xm:f>
            <x14:dxf>
              <fill>
                <patternFill>
                  <bgColor theme="5" tint="-0.24994659260841701"/>
                </patternFill>
              </fill>
            </x14:dxf>
          </x14:cfRule>
          <x14:cfRule type="cellIs" priority="230" operator="equal" id="{3A79FA31-4915-4707-BF38-ABC8EF128193}">
            <xm:f>Listas!$B$47</xm:f>
            <x14:dxf>
              <font>
                <color theme="0"/>
              </font>
              <fill>
                <patternFill>
                  <bgColor rgb="FFC00000"/>
                </patternFill>
              </fill>
            </x14:dxf>
          </x14:cfRule>
          <xm:sqref>I20</xm:sqref>
        </x14:conditionalFormatting>
        <x14:conditionalFormatting xmlns:xm="http://schemas.microsoft.com/office/excel/2006/main">
          <x14:cfRule type="cellIs" priority="221" operator="equal" id="{A950B802-5AD2-4C50-94DD-2FA679186DD0}">
            <xm:f>Listas!$B$56</xm:f>
            <x14:dxf>
              <fill>
                <patternFill>
                  <bgColor theme="9" tint="0.39994506668294322"/>
                </patternFill>
              </fill>
            </x14:dxf>
          </x14:cfRule>
          <x14:cfRule type="cellIs" priority="222" operator="equal" id="{0EFDD1F0-BAE1-4154-BD36-1F9E6CDF877D}">
            <xm:f>Listas!$B$55</xm:f>
            <x14:dxf>
              <font>
                <color theme="0"/>
              </font>
              <fill>
                <patternFill>
                  <bgColor theme="9" tint="-0.24994659260841701"/>
                </patternFill>
              </fill>
            </x14:dxf>
          </x14:cfRule>
          <x14:cfRule type="cellIs" priority="223" operator="equal" id="{EACB0063-B995-47B5-9450-89DEBE231795}">
            <xm:f>Listas!$B$54</xm:f>
            <x14:dxf>
              <fill>
                <patternFill>
                  <bgColor theme="7" tint="0.39994506668294322"/>
                </patternFill>
              </fill>
            </x14:dxf>
          </x14:cfRule>
          <x14:cfRule type="cellIs" priority="224" operator="equal" id="{D0247245-E10E-4DA6-A0D4-BA9C7FAAAF30}">
            <xm:f>Listas!$B$53</xm:f>
            <x14:dxf>
              <fill>
                <patternFill>
                  <bgColor theme="5" tint="-0.24994659260841701"/>
                </patternFill>
              </fill>
            </x14:dxf>
          </x14:cfRule>
          <x14:cfRule type="cellIs" priority="225" operator="equal" id="{789DBF8A-2BBA-46E3-8E42-B39A046BE956}">
            <xm:f>Listas!$B$52</xm:f>
            <x14:dxf>
              <font>
                <color theme="0"/>
              </font>
              <fill>
                <patternFill>
                  <bgColor rgb="FFC00000"/>
                </patternFill>
              </fill>
            </x14:dxf>
          </x14:cfRule>
          <xm:sqref>I21</xm:sqref>
        </x14:conditionalFormatting>
        <x14:conditionalFormatting xmlns:xm="http://schemas.microsoft.com/office/excel/2006/main">
          <x14:cfRule type="cellIs" priority="216" operator="equal" id="{D426EB08-0E64-4273-93C5-A23799CDC01C}">
            <xm:f>Listas!$B$61</xm:f>
            <x14:dxf>
              <fill>
                <patternFill>
                  <bgColor theme="9" tint="0.39994506668294322"/>
                </patternFill>
              </fill>
            </x14:dxf>
          </x14:cfRule>
          <x14:cfRule type="cellIs" priority="217" operator="equal" id="{9EF9A2EE-2E11-4684-B30F-88D4752A3DAB}">
            <xm:f>Listas!$B$60</xm:f>
            <x14:dxf>
              <font>
                <color theme="0"/>
              </font>
              <fill>
                <patternFill>
                  <bgColor theme="9" tint="-0.24994659260841701"/>
                </patternFill>
              </fill>
            </x14:dxf>
          </x14:cfRule>
          <x14:cfRule type="cellIs" priority="218" operator="equal" id="{765B3BF8-E377-4DA4-AE1B-9E89E9ECE232}">
            <xm:f>Listas!$B$59</xm:f>
            <x14:dxf>
              <fill>
                <patternFill>
                  <bgColor theme="7" tint="0.39994506668294322"/>
                </patternFill>
              </fill>
            </x14:dxf>
          </x14:cfRule>
          <x14:cfRule type="cellIs" priority="219" operator="equal" id="{D654A6CD-D7DA-409A-A2DD-E61B6737224A}">
            <xm:f>Listas!$B$58</xm:f>
            <x14:dxf>
              <fill>
                <patternFill>
                  <bgColor theme="5" tint="-0.24994659260841701"/>
                </patternFill>
              </fill>
            </x14:dxf>
          </x14:cfRule>
          <x14:cfRule type="cellIs" priority="220" operator="equal" id="{8F1802DD-087C-42B9-8EA9-420DED1B4960}">
            <xm:f>Listas!$B$57</xm:f>
            <x14:dxf>
              <font>
                <color theme="0"/>
              </font>
              <fill>
                <patternFill>
                  <bgColor rgb="FFC00000"/>
                </patternFill>
              </fill>
            </x14:dxf>
          </x14:cfRule>
          <xm:sqref>I22</xm:sqref>
        </x14:conditionalFormatting>
        <x14:conditionalFormatting xmlns:xm="http://schemas.microsoft.com/office/excel/2006/main">
          <x14:cfRule type="cellIs" priority="211" operator="equal" id="{7BD0CAEB-DE62-4E39-9547-EAB48D7F47E5}">
            <xm:f>Listas!$B$66</xm:f>
            <x14:dxf>
              <fill>
                <patternFill>
                  <bgColor theme="9" tint="0.39994506668294322"/>
                </patternFill>
              </fill>
            </x14:dxf>
          </x14:cfRule>
          <x14:cfRule type="cellIs" priority="212" operator="equal" id="{1F2ABE75-FF16-4636-9B19-87344FAB8510}">
            <xm:f>Listas!$B$65</xm:f>
            <x14:dxf>
              <font>
                <b val="0"/>
                <i val="0"/>
                <color theme="0"/>
              </font>
              <fill>
                <patternFill>
                  <bgColor theme="9" tint="-0.24994659260841701"/>
                </patternFill>
              </fill>
            </x14:dxf>
          </x14:cfRule>
          <x14:cfRule type="cellIs" priority="213" operator="equal" id="{ABDB81AF-2743-4999-B647-44FA78DD0A19}">
            <xm:f>Listas!$B$64</xm:f>
            <x14:dxf>
              <fill>
                <patternFill>
                  <bgColor theme="7" tint="0.39994506668294322"/>
                </patternFill>
              </fill>
            </x14:dxf>
          </x14:cfRule>
          <x14:cfRule type="cellIs" priority="214" operator="equal" id="{60DA5E3A-AEF9-4B9B-B9FD-DA86CE66ECA1}">
            <xm:f>Listas!$B$63</xm:f>
            <x14:dxf>
              <fill>
                <patternFill>
                  <bgColor theme="5" tint="-0.24994659260841701"/>
                </patternFill>
              </fill>
            </x14:dxf>
          </x14:cfRule>
          <x14:cfRule type="cellIs" priority="215" operator="equal" id="{D0940005-35D2-4A0D-AB21-1FD328CA8C71}">
            <xm:f>Listas!$B$62</xm:f>
            <x14:dxf>
              <font>
                <color theme="0"/>
              </font>
              <fill>
                <patternFill>
                  <bgColor rgb="FFC00000"/>
                </patternFill>
              </fill>
            </x14:dxf>
          </x14:cfRule>
          <xm:sqref>I23</xm:sqref>
        </x14:conditionalFormatting>
        <x14:conditionalFormatting xmlns:xm="http://schemas.microsoft.com/office/excel/2006/main">
          <x14:cfRule type="cellIs" priority="206" operator="equal" id="{C93B311A-EE3D-4E4B-8C62-21C5EE93E67B}">
            <xm:f>Listas!$B$71</xm:f>
            <x14:dxf>
              <fill>
                <patternFill>
                  <bgColor theme="9" tint="0.39994506668294322"/>
                </patternFill>
              </fill>
            </x14:dxf>
          </x14:cfRule>
          <x14:cfRule type="cellIs" priority="207" operator="equal" id="{2D35F78C-838D-44F3-A632-063428FA25BE}">
            <xm:f>Listas!$B$70</xm:f>
            <x14:dxf>
              <font>
                <color theme="0"/>
              </font>
              <fill>
                <patternFill>
                  <bgColor theme="9" tint="-0.24994659260841701"/>
                </patternFill>
              </fill>
            </x14:dxf>
          </x14:cfRule>
          <x14:cfRule type="cellIs" priority="208" operator="equal" id="{200B6460-BFB1-4AC3-BEE1-B5093CD5235B}">
            <xm:f>Listas!$B$69</xm:f>
            <x14:dxf>
              <fill>
                <patternFill>
                  <bgColor theme="7" tint="0.39994506668294322"/>
                </patternFill>
              </fill>
            </x14:dxf>
          </x14:cfRule>
          <x14:cfRule type="cellIs" priority="209" operator="equal" id="{C611B935-F9F0-4015-9D13-4EA77AB69039}">
            <xm:f>Listas!$B$68</xm:f>
            <x14:dxf>
              <fill>
                <patternFill>
                  <bgColor theme="5" tint="-0.24994659260841701"/>
                </patternFill>
              </fill>
            </x14:dxf>
          </x14:cfRule>
          <x14:cfRule type="cellIs" priority="210" operator="equal" id="{3D3D83BA-421A-413D-993D-E6FF97BB88D9}">
            <xm:f>Listas!$B$67</xm:f>
            <x14:dxf>
              <font>
                <color theme="0"/>
              </font>
              <fill>
                <patternFill>
                  <bgColor rgb="FFC00000"/>
                </patternFill>
              </fill>
            </x14:dxf>
          </x14:cfRule>
          <xm:sqref>I24</xm:sqref>
        </x14:conditionalFormatting>
        <x14:conditionalFormatting xmlns:xm="http://schemas.microsoft.com/office/excel/2006/main">
          <x14:cfRule type="cellIs" priority="201" operator="equal" id="{975CC4F2-E8F7-4D68-9377-77C1AA34522F}">
            <xm:f>Listas!$B$76</xm:f>
            <x14:dxf>
              <fill>
                <patternFill>
                  <bgColor theme="9" tint="0.39994506668294322"/>
                </patternFill>
              </fill>
            </x14:dxf>
          </x14:cfRule>
          <x14:cfRule type="cellIs" priority="202" operator="equal" id="{D9E711DA-BD8C-4E96-A5D4-6CC76E271316}">
            <xm:f>Listas!$B$75</xm:f>
            <x14:dxf>
              <font>
                <color theme="0"/>
              </font>
              <fill>
                <patternFill>
                  <bgColor theme="9" tint="-0.24994659260841701"/>
                </patternFill>
              </fill>
            </x14:dxf>
          </x14:cfRule>
          <x14:cfRule type="cellIs" priority="203" operator="equal" id="{16584679-214E-4F98-91E1-9D62ECDCDECF}">
            <xm:f>Listas!$B$74</xm:f>
            <x14:dxf>
              <fill>
                <patternFill>
                  <bgColor theme="7" tint="0.39994506668294322"/>
                </patternFill>
              </fill>
            </x14:dxf>
          </x14:cfRule>
          <x14:cfRule type="cellIs" priority="204" operator="equal" id="{1EC55F32-5416-4581-92AE-2420EE2D4803}">
            <xm:f>Listas!$B$73</xm:f>
            <x14:dxf>
              <fill>
                <patternFill>
                  <bgColor theme="5" tint="-0.24994659260841701"/>
                </patternFill>
              </fill>
            </x14:dxf>
          </x14:cfRule>
          <x14:cfRule type="cellIs" priority="205" operator="equal" id="{C56FD235-A9FF-423E-8D68-367FCF1C0E10}">
            <xm:f>Listas!$B$72</xm:f>
            <x14:dxf>
              <font>
                <color theme="0"/>
              </font>
              <fill>
                <patternFill>
                  <bgColor rgb="FFC00000"/>
                </patternFill>
              </fill>
            </x14:dxf>
          </x14:cfRule>
          <xm:sqref>I25</xm:sqref>
        </x14:conditionalFormatting>
        <x14:conditionalFormatting xmlns:xm="http://schemas.microsoft.com/office/excel/2006/main">
          <x14:cfRule type="cellIs" priority="196" operator="equal" id="{6D82D3DC-1925-48FB-BC5C-01A7EE4C400F}">
            <xm:f>Listas!$B$81</xm:f>
            <x14:dxf>
              <fill>
                <patternFill>
                  <bgColor theme="9" tint="0.39994506668294322"/>
                </patternFill>
              </fill>
            </x14:dxf>
          </x14:cfRule>
          <x14:cfRule type="cellIs" priority="197" operator="equal" id="{62ABB1C6-873E-4FD7-9354-5E19569D2DFB}">
            <xm:f>Listas!$B$80</xm:f>
            <x14:dxf>
              <font>
                <color theme="0"/>
              </font>
              <fill>
                <patternFill>
                  <bgColor theme="9" tint="-0.24994659260841701"/>
                </patternFill>
              </fill>
            </x14:dxf>
          </x14:cfRule>
          <x14:cfRule type="cellIs" priority="198" operator="equal" id="{A7B3B9E5-C3CC-474A-A4B7-FB96C1BBC048}">
            <xm:f>Listas!$B$79</xm:f>
            <x14:dxf>
              <fill>
                <patternFill>
                  <bgColor theme="7" tint="0.39994506668294322"/>
                </patternFill>
              </fill>
            </x14:dxf>
          </x14:cfRule>
          <x14:cfRule type="cellIs" priority="199" operator="equal" id="{04913F2E-6816-43C7-98D2-CBAE5F2B7D10}">
            <xm:f>Listas!$B$78</xm:f>
            <x14:dxf>
              <fill>
                <patternFill>
                  <bgColor theme="5" tint="-0.24994659260841701"/>
                </patternFill>
              </fill>
            </x14:dxf>
          </x14:cfRule>
          <x14:cfRule type="cellIs" priority="200" operator="equal" id="{AE43D269-228D-4A91-A94F-45A30CEBAD41}">
            <xm:f>Listas!$B$77</xm:f>
            <x14:dxf>
              <font>
                <color theme="0"/>
              </font>
              <fill>
                <patternFill>
                  <bgColor rgb="FFC00000"/>
                </patternFill>
              </fill>
            </x14:dxf>
          </x14:cfRule>
          <xm:sqref>I26</xm:sqref>
        </x14:conditionalFormatting>
        <x14:conditionalFormatting xmlns:xm="http://schemas.microsoft.com/office/excel/2006/main">
          <x14:cfRule type="cellIs" priority="191" operator="equal" id="{F4C804BB-F133-477C-9985-49A29E35937D}">
            <xm:f>Listas!$B$86</xm:f>
            <x14:dxf>
              <fill>
                <patternFill>
                  <bgColor theme="9" tint="0.39994506668294322"/>
                </patternFill>
              </fill>
            </x14:dxf>
          </x14:cfRule>
          <x14:cfRule type="cellIs" priority="192" operator="equal" id="{8D9CD1FD-7C0E-491C-BFBC-646A0B64F4C4}">
            <xm:f>Listas!$B$85</xm:f>
            <x14:dxf>
              <font>
                <color theme="0"/>
              </font>
              <fill>
                <patternFill>
                  <bgColor theme="9" tint="-0.24994659260841701"/>
                </patternFill>
              </fill>
            </x14:dxf>
          </x14:cfRule>
          <x14:cfRule type="cellIs" priority="193" operator="equal" id="{6AE37EF5-64FC-4018-8D44-B78C66C5EF2D}">
            <xm:f>Listas!$B$84</xm:f>
            <x14:dxf>
              <fill>
                <patternFill>
                  <bgColor theme="7" tint="0.39994506668294322"/>
                </patternFill>
              </fill>
            </x14:dxf>
          </x14:cfRule>
          <x14:cfRule type="cellIs" priority="194" operator="equal" id="{5E9CA3C2-C533-454A-AE87-06ADDE1B816D}">
            <xm:f>Listas!$B$83</xm:f>
            <x14:dxf>
              <fill>
                <patternFill>
                  <bgColor theme="5" tint="-0.24994659260841701"/>
                </patternFill>
              </fill>
            </x14:dxf>
          </x14:cfRule>
          <x14:cfRule type="cellIs" priority="195" operator="equal" id="{1ED9ADD8-8B93-4A0B-8C20-9100A37255AA}">
            <xm:f>Listas!$B$82</xm:f>
            <x14:dxf>
              <font>
                <color theme="0"/>
              </font>
              <fill>
                <patternFill>
                  <bgColor rgb="FFC00000"/>
                </patternFill>
              </fill>
            </x14:dxf>
          </x14:cfRule>
          <xm:sqref>I27</xm:sqref>
        </x14:conditionalFormatting>
        <x14:conditionalFormatting xmlns:xm="http://schemas.microsoft.com/office/excel/2006/main">
          <x14:cfRule type="cellIs" priority="186" operator="equal" id="{E02C654B-52ED-471A-B4D6-9D5FE01E3A2C}">
            <xm:f>Listas!$B$91</xm:f>
            <x14:dxf>
              <fill>
                <patternFill>
                  <bgColor theme="9" tint="0.39994506668294322"/>
                </patternFill>
              </fill>
            </x14:dxf>
          </x14:cfRule>
          <x14:cfRule type="cellIs" priority="187" operator="equal" id="{042E034C-C2DE-4C59-9E15-3FE442EC6CB5}">
            <xm:f>Listas!$B$90</xm:f>
            <x14:dxf>
              <font>
                <color theme="0"/>
              </font>
              <fill>
                <patternFill>
                  <bgColor theme="9" tint="-0.24994659260841701"/>
                </patternFill>
              </fill>
            </x14:dxf>
          </x14:cfRule>
          <x14:cfRule type="cellIs" priority="188" operator="equal" id="{1AB03DAD-6DC4-4934-9B29-DDE58CF444E5}">
            <xm:f>Listas!$B$89</xm:f>
            <x14:dxf>
              <fill>
                <patternFill>
                  <bgColor theme="7" tint="0.39994506668294322"/>
                </patternFill>
              </fill>
            </x14:dxf>
          </x14:cfRule>
          <x14:cfRule type="cellIs" priority="189" operator="equal" id="{4F239048-1BD2-401B-86A3-480F55056167}">
            <xm:f>Listas!$B$88</xm:f>
            <x14:dxf>
              <fill>
                <patternFill>
                  <bgColor theme="5" tint="-0.24994659260841701"/>
                </patternFill>
              </fill>
            </x14:dxf>
          </x14:cfRule>
          <x14:cfRule type="cellIs" priority="190" operator="equal" id="{ECB4017F-57F9-40BC-85AD-1C8B856D706F}">
            <xm:f>Listas!$B$87</xm:f>
            <x14:dxf>
              <font>
                <color theme="0"/>
              </font>
              <fill>
                <patternFill>
                  <bgColor rgb="FFC00000"/>
                </patternFill>
              </fill>
            </x14:dxf>
          </x14:cfRule>
          <xm:sqref>I28</xm:sqref>
        </x14:conditionalFormatting>
        <x14:conditionalFormatting xmlns:xm="http://schemas.microsoft.com/office/excel/2006/main">
          <x14:cfRule type="cellIs" priority="181" operator="equal" id="{AC3EE33C-D8CE-4209-9414-F7A62EA5F6C3}">
            <xm:f>Listas!$B$96</xm:f>
            <x14:dxf>
              <fill>
                <patternFill>
                  <bgColor theme="9" tint="0.39994506668294322"/>
                </patternFill>
              </fill>
            </x14:dxf>
          </x14:cfRule>
          <x14:cfRule type="cellIs" priority="182" operator="equal" id="{0CBC1ADA-F5CF-417B-A773-02250000C477}">
            <xm:f>Listas!$B$95</xm:f>
            <x14:dxf>
              <font>
                <color theme="0"/>
              </font>
              <fill>
                <patternFill>
                  <bgColor theme="9" tint="-0.24994659260841701"/>
                </patternFill>
              </fill>
            </x14:dxf>
          </x14:cfRule>
          <x14:cfRule type="cellIs" priority="183" operator="equal" id="{D83796D8-32A4-40A8-9A77-208D032A5E72}">
            <xm:f>Listas!$B$94</xm:f>
            <x14:dxf>
              <fill>
                <patternFill>
                  <bgColor theme="7" tint="0.39994506668294322"/>
                </patternFill>
              </fill>
            </x14:dxf>
          </x14:cfRule>
          <x14:cfRule type="cellIs" priority="184" operator="equal" id="{B700BB4A-256C-4AFC-8B76-61B34753A32B}">
            <xm:f>Listas!$B$93</xm:f>
            <x14:dxf>
              <fill>
                <patternFill>
                  <bgColor theme="5" tint="-0.24994659260841701"/>
                </patternFill>
              </fill>
            </x14:dxf>
          </x14:cfRule>
          <x14:cfRule type="cellIs" priority="185" operator="equal" id="{3251D612-DAEE-405A-BB98-DCED4A863A07}">
            <xm:f>Listas!$B$92</xm:f>
            <x14:dxf>
              <font>
                <color theme="0"/>
              </font>
              <fill>
                <patternFill>
                  <bgColor rgb="FFC00000"/>
                </patternFill>
              </fill>
            </x14:dxf>
          </x14:cfRule>
          <xm:sqref>I29</xm:sqref>
        </x14:conditionalFormatting>
        <x14:conditionalFormatting xmlns:xm="http://schemas.microsoft.com/office/excel/2006/main">
          <x14:cfRule type="cellIs" priority="176" operator="equal" id="{4A8302CC-81E8-428E-9048-9AD0520F0D9E}">
            <xm:f>Listas!$B$101</xm:f>
            <x14:dxf>
              <fill>
                <patternFill>
                  <bgColor theme="9" tint="0.39994506668294322"/>
                </patternFill>
              </fill>
            </x14:dxf>
          </x14:cfRule>
          <x14:cfRule type="cellIs" priority="177" operator="equal" id="{36450885-F2F9-4FE0-B6AD-DEDA324B3990}">
            <xm:f>Listas!$B$100</xm:f>
            <x14:dxf>
              <font>
                <color theme="0"/>
              </font>
              <fill>
                <patternFill>
                  <bgColor theme="9" tint="-0.24994659260841701"/>
                </patternFill>
              </fill>
            </x14:dxf>
          </x14:cfRule>
          <x14:cfRule type="cellIs" priority="178" operator="equal" id="{75FF58E2-E49E-4B6F-BE69-5C923A2994AE}">
            <xm:f>Listas!$B$99</xm:f>
            <x14:dxf>
              <fill>
                <patternFill>
                  <bgColor theme="7" tint="0.39994506668294322"/>
                </patternFill>
              </fill>
            </x14:dxf>
          </x14:cfRule>
          <x14:cfRule type="cellIs" priority="179" operator="equal" id="{50BFC114-C3E0-40BB-8A8E-2686C1452C78}">
            <xm:f>Listas!$B$98</xm:f>
            <x14:dxf>
              <fill>
                <patternFill>
                  <bgColor theme="5" tint="-0.24994659260841701"/>
                </patternFill>
              </fill>
            </x14:dxf>
          </x14:cfRule>
          <x14:cfRule type="cellIs" priority="180" operator="equal" id="{735E6FFD-0876-4A82-84FC-AFE34BDAA043}">
            <xm:f>Listas!$B$97</xm:f>
            <x14:dxf>
              <font>
                <color theme="0"/>
              </font>
              <fill>
                <patternFill>
                  <bgColor rgb="FFC00000"/>
                </patternFill>
              </fill>
            </x14:dxf>
          </x14:cfRule>
          <xm:sqref>I30</xm:sqref>
        </x14:conditionalFormatting>
        <x14:conditionalFormatting xmlns:xm="http://schemas.microsoft.com/office/excel/2006/main">
          <x14:cfRule type="cellIs" priority="171" operator="equal" id="{88248115-D8CD-461E-BD0D-A7D503FD4664}">
            <xm:f>Listas!$B$106</xm:f>
            <x14:dxf>
              <fill>
                <patternFill>
                  <bgColor theme="9" tint="0.39994506668294322"/>
                </patternFill>
              </fill>
            </x14:dxf>
          </x14:cfRule>
          <x14:cfRule type="cellIs" priority="172" operator="equal" id="{93D697BE-D7E1-4CB7-8F72-2C31565C313D}">
            <xm:f>Listas!$B$105</xm:f>
            <x14:dxf>
              <font>
                <color theme="0"/>
              </font>
              <fill>
                <patternFill>
                  <bgColor theme="9" tint="-0.24994659260841701"/>
                </patternFill>
              </fill>
            </x14:dxf>
          </x14:cfRule>
          <x14:cfRule type="cellIs" priority="173" operator="equal" id="{F73FE432-FA63-40E2-A7AC-57652D348D37}">
            <xm:f>Listas!$B$104</xm:f>
            <x14:dxf>
              <fill>
                <patternFill>
                  <bgColor theme="7" tint="0.39994506668294322"/>
                </patternFill>
              </fill>
            </x14:dxf>
          </x14:cfRule>
          <x14:cfRule type="cellIs" priority="174" operator="equal" id="{10445543-7388-4DE4-94C6-0C0F1E6098E0}">
            <xm:f>Listas!$B$103</xm:f>
            <x14:dxf>
              <fill>
                <patternFill>
                  <bgColor theme="5" tint="-0.24994659260841701"/>
                </patternFill>
              </fill>
            </x14:dxf>
          </x14:cfRule>
          <x14:cfRule type="cellIs" priority="175" operator="equal" id="{F5453094-1D56-4257-B63F-A29B34B71352}">
            <xm:f>Listas!$B$102</xm:f>
            <x14:dxf>
              <font>
                <color theme="0"/>
              </font>
              <fill>
                <patternFill>
                  <bgColor rgb="FFC00000"/>
                </patternFill>
              </fill>
            </x14:dxf>
          </x14:cfRule>
          <xm:sqref>I31</xm:sqref>
        </x14:conditionalFormatting>
        <x14:conditionalFormatting xmlns:xm="http://schemas.microsoft.com/office/excel/2006/main">
          <x14:cfRule type="cellIs" priority="166" operator="equal" id="{40ACF1B9-B309-40F2-A737-A7097344AAB9}">
            <xm:f>Listas!$B$111</xm:f>
            <x14:dxf>
              <fill>
                <patternFill>
                  <bgColor theme="9" tint="0.39994506668294322"/>
                </patternFill>
              </fill>
            </x14:dxf>
          </x14:cfRule>
          <x14:cfRule type="cellIs" priority="167" operator="equal" id="{379379D0-C5E5-4A61-864F-E64575764FD4}">
            <xm:f>Listas!$B$110</xm:f>
            <x14:dxf>
              <font>
                <color theme="0"/>
              </font>
              <fill>
                <patternFill>
                  <bgColor theme="9" tint="-0.24994659260841701"/>
                </patternFill>
              </fill>
            </x14:dxf>
          </x14:cfRule>
          <x14:cfRule type="cellIs" priority="168" operator="equal" id="{7FF360D9-20CD-4BB1-B0B8-741AC0D31613}">
            <xm:f>Listas!$B$109</xm:f>
            <x14:dxf>
              <fill>
                <patternFill>
                  <bgColor theme="7" tint="0.39994506668294322"/>
                </patternFill>
              </fill>
            </x14:dxf>
          </x14:cfRule>
          <x14:cfRule type="cellIs" priority="169" operator="equal" id="{5FA4F88D-1D13-4393-B3AE-3CE60B6DBA7D}">
            <xm:f>Listas!$B$108</xm:f>
            <x14:dxf>
              <fill>
                <patternFill>
                  <bgColor theme="5" tint="-0.24994659260841701"/>
                </patternFill>
              </fill>
            </x14:dxf>
          </x14:cfRule>
          <x14:cfRule type="cellIs" priority="170" operator="equal" id="{91CD4D4F-3602-4B45-9C47-130AC6691DB8}">
            <xm:f>Listas!$B$107</xm:f>
            <x14:dxf>
              <font>
                <color theme="0"/>
              </font>
              <fill>
                <patternFill>
                  <bgColor rgb="FFC00000"/>
                </patternFill>
              </fill>
            </x14:dxf>
          </x14:cfRule>
          <xm:sqref>I32</xm:sqref>
        </x14:conditionalFormatting>
        <x14:conditionalFormatting xmlns:xm="http://schemas.microsoft.com/office/excel/2006/main">
          <x14:cfRule type="cellIs" priority="161" operator="equal" id="{F941EF0C-6AA1-4152-A637-46C47860A8E5}">
            <xm:f>Listas!$B$116</xm:f>
            <x14:dxf>
              <fill>
                <patternFill>
                  <bgColor theme="9" tint="0.39994506668294322"/>
                </patternFill>
              </fill>
            </x14:dxf>
          </x14:cfRule>
          <x14:cfRule type="cellIs" priority="162" operator="equal" id="{A94CA27E-744A-4AE2-A666-778F3915801A}">
            <xm:f>Listas!$B$115</xm:f>
            <x14:dxf>
              <font>
                <color theme="0"/>
              </font>
              <fill>
                <patternFill>
                  <bgColor theme="9" tint="-0.24994659260841701"/>
                </patternFill>
              </fill>
            </x14:dxf>
          </x14:cfRule>
          <x14:cfRule type="cellIs" priority="163" operator="equal" id="{E4BE28CE-6395-4BDD-A56E-5FFA34AFE5E9}">
            <xm:f>Listas!$B$114</xm:f>
            <x14:dxf>
              <fill>
                <patternFill>
                  <bgColor theme="7" tint="0.39994506668294322"/>
                </patternFill>
              </fill>
            </x14:dxf>
          </x14:cfRule>
          <x14:cfRule type="cellIs" priority="164" operator="equal" id="{97CCCF75-C7E0-4D07-8B3F-DEFCB1D42041}">
            <xm:f>Listas!$B$113</xm:f>
            <x14:dxf>
              <fill>
                <patternFill>
                  <bgColor theme="5" tint="-0.24994659260841701"/>
                </patternFill>
              </fill>
            </x14:dxf>
          </x14:cfRule>
          <x14:cfRule type="cellIs" priority="165" operator="equal" id="{B10DD5AF-C9A4-48AD-94A3-2750D487E707}">
            <xm:f>Listas!$B$112</xm:f>
            <x14:dxf>
              <font>
                <color theme="0"/>
              </font>
              <fill>
                <patternFill>
                  <bgColor rgb="FFC00000"/>
                </patternFill>
              </fill>
            </x14:dxf>
          </x14:cfRule>
          <xm:sqref>I33</xm:sqref>
        </x14:conditionalFormatting>
        <x14:conditionalFormatting xmlns:xm="http://schemas.microsoft.com/office/excel/2006/main">
          <x14:cfRule type="cellIs" priority="156" operator="equal" id="{E9D6223A-33ED-4F48-863D-4749FFF8C549}">
            <xm:f>Listas!$B$121</xm:f>
            <x14:dxf>
              <fill>
                <patternFill>
                  <bgColor theme="9" tint="0.39994506668294322"/>
                </patternFill>
              </fill>
            </x14:dxf>
          </x14:cfRule>
          <x14:cfRule type="cellIs" priority="157" operator="equal" id="{DB47A9DC-C527-4152-AE72-3035CCAE2298}">
            <xm:f>Listas!$B$120</xm:f>
            <x14:dxf>
              <font>
                <color theme="0"/>
              </font>
              <fill>
                <patternFill>
                  <bgColor theme="9" tint="-0.24994659260841701"/>
                </patternFill>
              </fill>
            </x14:dxf>
          </x14:cfRule>
          <x14:cfRule type="cellIs" priority="158" operator="equal" id="{8F93BC60-8B26-416C-A390-D82FF6DB57B9}">
            <xm:f>Listas!$B$119</xm:f>
            <x14:dxf>
              <fill>
                <patternFill>
                  <bgColor theme="7" tint="0.39994506668294322"/>
                </patternFill>
              </fill>
            </x14:dxf>
          </x14:cfRule>
          <x14:cfRule type="cellIs" priority="159" operator="equal" id="{976E620E-7BF7-4588-9FF0-B6549FF29111}">
            <xm:f>Listas!$B$118</xm:f>
            <x14:dxf>
              <fill>
                <patternFill>
                  <bgColor theme="5" tint="-0.24994659260841701"/>
                </patternFill>
              </fill>
            </x14:dxf>
          </x14:cfRule>
          <x14:cfRule type="cellIs" priority="160" operator="equal" id="{1E74BFC9-DCC2-4250-B738-A23A1D9A2416}">
            <xm:f>Listas!$B$117</xm:f>
            <x14:dxf>
              <font>
                <color theme="0"/>
              </font>
              <fill>
                <patternFill>
                  <bgColor rgb="FFC00000"/>
                </patternFill>
              </fill>
            </x14:dxf>
          </x14:cfRule>
          <xm:sqref>I34</xm:sqref>
        </x14:conditionalFormatting>
        <x14:conditionalFormatting xmlns:xm="http://schemas.microsoft.com/office/excel/2006/main">
          <x14:cfRule type="cellIs" priority="151" operator="equal" id="{C9532970-18BC-4F24-BB4F-8068E7900F90}">
            <xm:f>Listas!$B$126</xm:f>
            <x14:dxf>
              <fill>
                <patternFill>
                  <bgColor theme="9" tint="0.39994506668294322"/>
                </patternFill>
              </fill>
            </x14:dxf>
          </x14:cfRule>
          <x14:cfRule type="cellIs" priority="152" operator="equal" id="{DFC6645C-556C-4B9B-B7C8-DFD15649DE52}">
            <xm:f>Listas!$B$125</xm:f>
            <x14:dxf>
              <font>
                <color theme="0"/>
              </font>
              <fill>
                <patternFill>
                  <bgColor theme="9" tint="-0.24994659260841701"/>
                </patternFill>
              </fill>
            </x14:dxf>
          </x14:cfRule>
          <x14:cfRule type="cellIs" priority="153" operator="equal" id="{A17B0D66-70E9-4999-80E9-FDDE30F2728D}">
            <xm:f>Listas!$B$124</xm:f>
            <x14:dxf>
              <fill>
                <patternFill>
                  <bgColor theme="7" tint="0.39994506668294322"/>
                </patternFill>
              </fill>
            </x14:dxf>
          </x14:cfRule>
          <x14:cfRule type="cellIs" priority="154" operator="equal" id="{9CA1FCB5-31E9-4ADF-9D1B-287D85867369}">
            <xm:f>Listas!$B$123</xm:f>
            <x14:dxf>
              <fill>
                <patternFill>
                  <bgColor theme="5" tint="-0.24994659260841701"/>
                </patternFill>
              </fill>
            </x14:dxf>
          </x14:cfRule>
          <x14:cfRule type="cellIs" priority="155" operator="equal" id="{1C932699-4869-48AF-B571-3562A22A5173}">
            <xm:f>Listas!$B$122</xm:f>
            <x14:dxf>
              <font>
                <color theme="0"/>
              </font>
              <fill>
                <patternFill>
                  <bgColor rgb="FFC00000"/>
                </patternFill>
              </fill>
            </x14:dxf>
          </x14:cfRule>
          <xm:sqref>I35</xm:sqref>
        </x14:conditionalFormatting>
        <x14:conditionalFormatting xmlns:xm="http://schemas.microsoft.com/office/excel/2006/main">
          <x14:cfRule type="cellIs" priority="146" operator="equal" id="{B836EF3C-DB18-46F4-804D-C3B22B168BD8}">
            <xm:f>Listas!$B$131</xm:f>
            <x14:dxf>
              <fill>
                <patternFill>
                  <bgColor theme="9" tint="0.39994506668294322"/>
                </patternFill>
              </fill>
            </x14:dxf>
          </x14:cfRule>
          <x14:cfRule type="cellIs" priority="147" operator="equal" id="{B8612AAC-A074-49DA-8418-BDC4C94B1BDE}">
            <xm:f>Listas!$B$130</xm:f>
            <x14:dxf>
              <font>
                <color theme="0"/>
              </font>
              <fill>
                <patternFill>
                  <bgColor theme="9" tint="-0.24994659260841701"/>
                </patternFill>
              </fill>
            </x14:dxf>
          </x14:cfRule>
          <x14:cfRule type="cellIs" priority="148" operator="equal" id="{47A01AD1-FC81-4D17-B34A-89422EA9B0D1}">
            <xm:f>Listas!$B$129</xm:f>
            <x14:dxf>
              <fill>
                <patternFill>
                  <bgColor theme="7" tint="0.39994506668294322"/>
                </patternFill>
              </fill>
            </x14:dxf>
          </x14:cfRule>
          <x14:cfRule type="cellIs" priority="149" operator="equal" id="{E7EDB270-D9C8-4909-A551-73E73CBCD692}">
            <xm:f>Listas!$B$128</xm:f>
            <x14:dxf>
              <fill>
                <patternFill>
                  <bgColor theme="5" tint="-0.24994659260841701"/>
                </patternFill>
              </fill>
            </x14:dxf>
          </x14:cfRule>
          <x14:cfRule type="cellIs" priority="150" operator="equal" id="{9EF15B29-5971-425B-9B41-A8FCECB98391}">
            <xm:f>Listas!$B$127</xm:f>
            <x14:dxf>
              <font>
                <color theme="0"/>
              </font>
              <fill>
                <patternFill>
                  <bgColor rgb="FFC00000"/>
                </patternFill>
              </fill>
            </x14:dxf>
          </x14:cfRule>
          <xm:sqref>I36</xm:sqref>
        </x14:conditionalFormatting>
        <x14:conditionalFormatting xmlns:xm="http://schemas.microsoft.com/office/excel/2006/main">
          <x14:cfRule type="cellIs" priority="141" operator="equal" id="{4318FB77-B38A-48A7-908C-162F120EA1A1}">
            <xm:f>Listas!$B$136</xm:f>
            <x14:dxf>
              <fill>
                <patternFill>
                  <bgColor theme="9" tint="0.39994506668294322"/>
                </patternFill>
              </fill>
            </x14:dxf>
          </x14:cfRule>
          <x14:cfRule type="cellIs" priority="142" operator="equal" id="{13304388-88DA-4276-9AC5-7F2C97369EB0}">
            <xm:f>Listas!$B$135</xm:f>
            <x14:dxf>
              <font>
                <color theme="0"/>
              </font>
              <fill>
                <patternFill>
                  <bgColor theme="9" tint="-0.24994659260841701"/>
                </patternFill>
              </fill>
            </x14:dxf>
          </x14:cfRule>
          <x14:cfRule type="cellIs" priority="143" operator="equal" id="{6F161E58-76AA-4BE2-913A-551BBE7FFED9}">
            <xm:f>Listas!$B$134</xm:f>
            <x14:dxf>
              <fill>
                <patternFill>
                  <bgColor theme="7" tint="0.39994506668294322"/>
                </patternFill>
              </fill>
            </x14:dxf>
          </x14:cfRule>
          <x14:cfRule type="cellIs" priority="144" operator="equal" id="{6D4F5063-486A-4939-978B-E3CC2D977DDB}">
            <xm:f>Listas!$B$133</xm:f>
            <x14:dxf>
              <fill>
                <patternFill>
                  <bgColor theme="5" tint="-0.24994659260841701"/>
                </patternFill>
              </fill>
            </x14:dxf>
          </x14:cfRule>
          <x14:cfRule type="cellIs" priority="145" operator="equal" id="{56C04DDE-9D86-4A09-B106-D92F4A80CDB8}">
            <xm:f>Listas!$B$132</xm:f>
            <x14:dxf>
              <font>
                <color theme="0"/>
              </font>
              <fill>
                <patternFill>
                  <bgColor rgb="FFC00000"/>
                </patternFill>
              </fill>
            </x14:dxf>
          </x14:cfRule>
          <xm:sqref>I37</xm:sqref>
        </x14:conditionalFormatting>
        <x14:conditionalFormatting xmlns:xm="http://schemas.microsoft.com/office/excel/2006/main">
          <x14:cfRule type="cellIs" priority="136" operator="equal" id="{36195D20-30EF-4D1D-9BC0-A4B67FD4633A}">
            <xm:f>Listas!$B$141</xm:f>
            <x14:dxf>
              <fill>
                <patternFill>
                  <bgColor theme="9" tint="0.39994506668294322"/>
                </patternFill>
              </fill>
            </x14:dxf>
          </x14:cfRule>
          <x14:cfRule type="cellIs" priority="137" operator="equal" id="{B3D6E37F-4151-4BCB-B91D-F15DCF6FAB74}">
            <xm:f>Listas!$B$140</xm:f>
            <x14:dxf>
              <font>
                <color theme="0"/>
              </font>
              <fill>
                <patternFill>
                  <bgColor theme="9" tint="-0.24994659260841701"/>
                </patternFill>
              </fill>
            </x14:dxf>
          </x14:cfRule>
          <x14:cfRule type="cellIs" priority="138" operator="equal" id="{9984412C-C926-440D-85DD-628423CAF73E}">
            <xm:f>Listas!$B$139</xm:f>
            <x14:dxf>
              <fill>
                <patternFill>
                  <bgColor theme="7" tint="0.39994506668294322"/>
                </patternFill>
              </fill>
            </x14:dxf>
          </x14:cfRule>
          <x14:cfRule type="cellIs" priority="139" operator="equal" id="{BA1E35D5-D2CC-4ADD-9E6B-8CB810E2047E}">
            <xm:f>Listas!$B$138</xm:f>
            <x14:dxf>
              <fill>
                <patternFill>
                  <bgColor theme="5" tint="-0.24994659260841701"/>
                </patternFill>
              </fill>
            </x14:dxf>
          </x14:cfRule>
          <x14:cfRule type="cellIs" priority="140" operator="equal" id="{2B9BAA04-DB7F-41A7-AA72-8AAF15B93004}">
            <xm:f>Listas!$B$137</xm:f>
            <x14:dxf>
              <font>
                <color theme="0"/>
              </font>
              <fill>
                <patternFill>
                  <bgColor rgb="FFC00000"/>
                </patternFill>
              </fill>
            </x14:dxf>
          </x14:cfRule>
          <xm:sqref>I38</xm:sqref>
        </x14:conditionalFormatting>
        <x14:conditionalFormatting xmlns:xm="http://schemas.microsoft.com/office/excel/2006/main">
          <x14:cfRule type="cellIs" priority="131" operator="equal" id="{8CABFDE7-99F8-4AD4-8F16-D3FED2BC5A8A}">
            <xm:f>Listas!$B$146</xm:f>
            <x14:dxf>
              <fill>
                <patternFill>
                  <bgColor theme="9" tint="0.39994506668294322"/>
                </patternFill>
              </fill>
            </x14:dxf>
          </x14:cfRule>
          <x14:cfRule type="cellIs" priority="132" operator="equal" id="{28C03B38-BD1C-42BC-B7AE-AF6B3556F268}">
            <xm:f>Listas!$B$145</xm:f>
            <x14:dxf>
              <font>
                <color theme="0"/>
              </font>
              <fill>
                <patternFill>
                  <bgColor theme="9" tint="-0.24994659260841701"/>
                </patternFill>
              </fill>
            </x14:dxf>
          </x14:cfRule>
          <x14:cfRule type="cellIs" priority="133" operator="equal" id="{61DA5485-691D-4710-9E39-A9801C4D8F4E}">
            <xm:f>Listas!$B$144</xm:f>
            <x14:dxf>
              <fill>
                <patternFill>
                  <bgColor theme="7" tint="0.39994506668294322"/>
                </patternFill>
              </fill>
            </x14:dxf>
          </x14:cfRule>
          <x14:cfRule type="cellIs" priority="134" operator="equal" id="{83AA4980-9862-4B69-9C4A-C0B496115F80}">
            <xm:f>Listas!$B$143</xm:f>
            <x14:dxf>
              <fill>
                <patternFill>
                  <bgColor theme="5" tint="-0.24994659260841701"/>
                </patternFill>
              </fill>
            </x14:dxf>
          </x14:cfRule>
          <x14:cfRule type="cellIs" priority="135" operator="equal" id="{5B9BB170-50B0-4F5D-87FF-E304D0FC072A}">
            <xm:f>Listas!$B$142</xm:f>
            <x14:dxf>
              <font>
                <color theme="0"/>
              </font>
              <fill>
                <patternFill>
                  <bgColor rgb="FFC00000"/>
                </patternFill>
              </fill>
            </x14:dxf>
          </x14:cfRule>
          <xm:sqref>I39</xm:sqref>
        </x14:conditionalFormatting>
        <x14:conditionalFormatting xmlns:xm="http://schemas.microsoft.com/office/excel/2006/main">
          <x14:cfRule type="cellIs" priority="126" operator="equal" id="{1E2429B6-8627-40A4-8AD7-47761C7E984C}">
            <xm:f>Listas!$B$151</xm:f>
            <x14:dxf>
              <fill>
                <patternFill>
                  <bgColor theme="9" tint="0.39994506668294322"/>
                </patternFill>
              </fill>
            </x14:dxf>
          </x14:cfRule>
          <x14:cfRule type="cellIs" priority="127" operator="equal" id="{C8743DC2-61A1-408E-8B12-346FA20723FD}">
            <xm:f>Listas!$B$150</xm:f>
            <x14:dxf>
              <font>
                <color theme="0"/>
              </font>
              <fill>
                <patternFill>
                  <bgColor theme="9" tint="-0.24994659260841701"/>
                </patternFill>
              </fill>
            </x14:dxf>
          </x14:cfRule>
          <x14:cfRule type="cellIs" priority="128" operator="equal" id="{F42C88DF-00EA-4443-BE60-3B7B0976FB2F}">
            <xm:f>Listas!$B$149</xm:f>
            <x14:dxf>
              <fill>
                <patternFill>
                  <bgColor theme="7" tint="0.39994506668294322"/>
                </patternFill>
              </fill>
            </x14:dxf>
          </x14:cfRule>
          <x14:cfRule type="cellIs" priority="129" operator="equal" id="{308BF80E-F668-4C2F-A3D2-F408B8DE4B09}">
            <xm:f>Listas!$B$148</xm:f>
            <x14:dxf>
              <fill>
                <patternFill>
                  <bgColor theme="5" tint="-0.24994659260841701"/>
                </patternFill>
              </fill>
            </x14:dxf>
          </x14:cfRule>
          <x14:cfRule type="cellIs" priority="130" operator="equal" id="{36EE02FC-5939-4372-9994-8E696DF6F262}">
            <xm:f>Listas!$B$147</xm:f>
            <x14:dxf>
              <font>
                <color theme="0"/>
              </font>
              <fill>
                <patternFill>
                  <bgColor rgb="FFC00000"/>
                </patternFill>
              </fill>
            </x14:dxf>
          </x14:cfRule>
          <xm:sqref>I40</xm:sqref>
        </x14:conditionalFormatting>
        <x14:conditionalFormatting xmlns:xm="http://schemas.microsoft.com/office/excel/2006/main">
          <x14:cfRule type="cellIs" priority="121" operator="equal" id="{866BD46B-4BB5-409A-A955-08A3E23B5B81}">
            <xm:f>Listas!$B$156</xm:f>
            <x14:dxf>
              <fill>
                <patternFill>
                  <bgColor theme="9" tint="0.39994506668294322"/>
                </patternFill>
              </fill>
            </x14:dxf>
          </x14:cfRule>
          <x14:cfRule type="cellIs" priority="122" operator="equal" id="{2A70A8C8-9488-4F24-83BC-E92E655E503F}">
            <xm:f>Listas!$B$155</xm:f>
            <x14:dxf>
              <font>
                <color theme="0"/>
              </font>
              <fill>
                <patternFill>
                  <bgColor theme="9" tint="-0.24994659260841701"/>
                </patternFill>
              </fill>
            </x14:dxf>
          </x14:cfRule>
          <x14:cfRule type="cellIs" priority="123" operator="equal" id="{7683F977-170B-44C1-A28B-E445B2BE8597}">
            <xm:f>Listas!$B$154</xm:f>
            <x14:dxf>
              <fill>
                <patternFill>
                  <bgColor theme="7" tint="0.39994506668294322"/>
                </patternFill>
              </fill>
            </x14:dxf>
          </x14:cfRule>
          <x14:cfRule type="cellIs" priority="124" operator="equal" id="{B3A60FDC-090A-4716-8541-60760AE002D3}">
            <xm:f>Listas!$B$153</xm:f>
            <x14:dxf>
              <fill>
                <patternFill>
                  <bgColor theme="5" tint="-0.24994659260841701"/>
                </patternFill>
              </fill>
            </x14:dxf>
          </x14:cfRule>
          <x14:cfRule type="cellIs" priority="125" operator="equal" id="{F514DACB-3E04-43A0-B48A-226B10943F31}">
            <xm:f>Listas!$B$152</xm:f>
            <x14:dxf>
              <font>
                <color theme="0"/>
              </font>
              <fill>
                <patternFill>
                  <bgColor rgb="FFC00000"/>
                </patternFill>
              </fill>
            </x14:dxf>
          </x14:cfRule>
          <xm:sqref>I41</xm:sqref>
        </x14:conditionalFormatting>
        <x14:conditionalFormatting xmlns:xm="http://schemas.microsoft.com/office/excel/2006/main">
          <x14:cfRule type="cellIs" priority="116" operator="equal" id="{879FBA94-7507-4D4B-8EFF-F682971ECAB9}">
            <xm:f>Listas!$B$161</xm:f>
            <x14:dxf>
              <fill>
                <patternFill>
                  <bgColor theme="9" tint="0.39994506668294322"/>
                </patternFill>
              </fill>
            </x14:dxf>
          </x14:cfRule>
          <x14:cfRule type="cellIs" priority="117" operator="equal" id="{977133A0-A34A-4279-96C6-C513D35FC2E3}">
            <xm:f>Listas!$B$160</xm:f>
            <x14:dxf>
              <font>
                <color theme="0"/>
              </font>
              <fill>
                <patternFill>
                  <bgColor theme="9" tint="-0.24994659260841701"/>
                </patternFill>
              </fill>
            </x14:dxf>
          </x14:cfRule>
          <x14:cfRule type="cellIs" priority="118" operator="equal" id="{A84BBDC7-AC25-40F5-99C2-B514D6FA85B1}">
            <xm:f>Listas!$B$159</xm:f>
            <x14:dxf>
              <fill>
                <patternFill>
                  <bgColor theme="7" tint="0.39994506668294322"/>
                </patternFill>
              </fill>
            </x14:dxf>
          </x14:cfRule>
          <x14:cfRule type="cellIs" priority="119" operator="equal" id="{02E19F99-6A4A-4DA7-8384-87656A411FC0}">
            <xm:f>Listas!$B$158</xm:f>
            <x14:dxf>
              <fill>
                <patternFill>
                  <bgColor theme="5" tint="-0.24994659260841701"/>
                </patternFill>
              </fill>
            </x14:dxf>
          </x14:cfRule>
          <x14:cfRule type="cellIs" priority="120" operator="equal" id="{963417D6-6D9F-4000-8F62-61C38690BC1D}">
            <xm:f>Listas!$B$157</xm:f>
            <x14:dxf>
              <font>
                <color theme="0"/>
              </font>
              <fill>
                <patternFill>
                  <bgColor rgb="FFC00000"/>
                </patternFill>
              </fill>
            </x14:dxf>
          </x14:cfRule>
          <xm:sqref>I42</xm:sqref>
        </x14:conditionalFormatting>
        <x14:conditionalFormatting xmlns:xm="http://schemas.microsoft.com/office/excel/2006/main">
          <x14:cfRule type="cellIs" priority="111" operator="equal" id="{D1CA5ADC-D7EE-4F91-B907-B9B5145A1EEC}">
            <xm:f>Listas!$B$166</xm:f>
            <x14:dxf>
              <fill>
                <patternFill>
                  <bgColor theme="9" tint="0.39994506668294322"/>
                </patternFill>
              </fill>
            </x14:dxf>
          </x14:cfRule>
          <x14:cfRule type="cellIs" priority="112" operator="equal" id="{7B196C8F-2483-4EEC-97F2-78E86D5BBDCC}">
            <xm:f>Listas!$B$165</xm:f>
            <x14:dxf>
              <font>
                <color theme="0"/>
              </font>
              <fill>
                <patternFill>
                  <bgColor theme="9" tint="-0.24994659260841701"/>
                </patternFill>
              </fill>
            </x14:dxf>
          </x14:cfRule>
          <x14:cfRule type="cellIs" priority="113" operator="equal" id="{D7EC9813-EB03-4E5B-AEB7-6D707B6C8189}">
            <xm:f>Listas!$B$164</xm:f>
            <x14:dxf>
              <fill>
                <patternFill>
                  <bgColor theme="7" tint="0.39994506668294322"/>
                </patternFill>
              </fill>
            </x14:dxf>
          </x14:cfRule>
          <x14:cfRule type="cellIs" priority="114" operator="equal" id="{CF4D2191-55FB-4B21-A8F0-41ACDB78D795}">
            <xm:f>Listas!$B$163</xm:f>
            <x14:dxf>
              <fill>
                <patternFill>
                  <bgColor theme="5" tint="-0.24994659260841701"/>
                </patternFill>
              </fill>
            </x14:dxf>
          </x14:cfRule>
          <x14:cfRule type="cellIs" priority="115" operator="equal" id="{DEB8AB71-6433-436A-A7C4-526581557CB2}">
            <xm:f>Listas!$B$162</xm:f>
            <x14:dxf>
              <font>
                <color theme="0"/>
              </font>
              <fill>
                <patternFill>
                  <bgColor rgb="FFC00000"/>
                </patternFill>
              </fill>
            </x14:dxf>
          </x14:cfRule>
          <xm:sqref>I43</xm:sqref>
        </x14:conditionalFormatting>
        <x14:conditionalFormatting xmlns:xm="http://schemas.microsoft.com/office/excel/2006/main">
          <x14:cfRule type="cellIs" priority="106" operator="equal" id="{93F999EE-6D80-4086-B376-C7B560DA8E77}">
            <xm:f>Listas!$B$171</xm:f>
            <x14:dxf>
              <fill>
                <patternFill>
                  <bgColor theme="9" tint="0.39994506668294322"/>
                </patternFill>
              </fill>
            </x14:dxf>
          </x14:cfRule>
          <x14:cfRule type="cellIs" priority="107" operator="equal" id="{78C09585-5658-4E9C-A231-698347CF7E14}">
            <xm:f>Listas!$B$170</xm:f>
            <x14:dxf>
              <font>
                <color theme="0"/>
              </font>
              <fill>
                <patternFill>
                  <bgColor theme="9" tint="-0.24994659260841701"/>
                </patternFill>
              </fill>
            </x14:dxf>
          </x14:cfRule>
          <x14:cfRule type="cellIs" priority="108" operator="equal" id="{06783895-850B-40A6-985D-63F29DDF40CD}">
            <xm:f>Listas!$B$169</xm:f>
            <x14:dxf>
              <fill>
                <patternFill>
                  <bgColor theme="7" tint="0.39994506668294322"/>
                </patternFill>
              </fill>
            </x14:dxf>
          </x14:cfRule>
          <x14:cfRule type="cellIs" priority="109" operator="equal" id="{FFC8BA6F-FF37-4E52-97B7-9D3B5C205015}">
            <xm:f>Listas!$B$168</xm:f>
            <x14:dxf>
              <fill>
                <patternFill>
                  <bgColor theme="5" tint="-0.24994659260841701"/>
                </patternFill>
              </fill>
            </x14:dxf>
          </x14:cfRule>
          <x14:cfRule type="cellIs" priority="110" operator="equal" id="{21F7A4D6-16EB-4385-9974-0157629A93B1}">
            <xm:f>Listas!$B$167</xm:f>
            <x14:dxf>
              <font>
                <color theme="0"/>
              </font>
              <fill>
                <patternFill>
                  <bgColor rgb="FFC00000"/>
                </patternFill>
              </fill>
            </x14:dxf>
          </x14:cfRule>
          <xm:sqref>I44</xm:sqref>
        </x14:conditionalFormatting>
        <x14:conditionalFormatting xmlns:xm="http://schemas.microsoft.com/office/excel/2006/main">
          <x14:cfRule type="cellIs" priority="101" operator="equal" id="{E369A4A0-660E-4E95-AB7B-A47A75DA90C1}">
            <xm:f>Listas!$B$176</xm:f>
            <x14:dxf>
              <fill>
                <patternFill>
                  <bgColor theme="9" tint="0.39994506668294322"/>
                </patternFill>
              </fill>
            </x14:dxf>
          </x14:cfRule>
          <x14:cfRule type="cellIs" priority="102" operator="equal" id="{315A7F18-FB0C-4918-9D8C-3BF6A46849EB}">
            <xm:f>Listas!$B$175</xm:f>
            <x14:dxf>
              <font>
                <color theme="0"/>
              </font>
              <fill>
                <patternFill>
                  <bgColor theme="9" tint="-0.24994659260841701"/>
                </patternFill>
              </fill>
            </x14:dxf>
          </x14:cfRule>
          <x14:cfRule type="cellIs" priority="103" operator="equal" id="{3BB8EAF7-1FEC-4BC2-9375-69B916C0F147}">
            <xm:f>Listas!$B$174</xm:f>
            <x14:dxf>
              <fill>
                <patternFill>
                  <bgColor theme="7" tint="0.39994506668294322"/>
                </patternFill>
              </fill>
            </x14:dxf>
          </x14:cfRule>
          <x14:cfRule type="cellIs" priority="104" operator="equal" id="{F66D44E7-D824-445B-B446-118325D26A50}">
            <xm:f>Listas!$B$173</xm:f>
            <x14:dxf>
              <fill>
                <patternFill>
                  <bgColor theme="5" tint="-0.24994659260841701"/>
                </patternFill>
              </fill>
            </x14:dxf>
          </x14:cfRule>
          <x14:cfRule type="cellIs" priority="105" operator="equal" id="{F989BDE7-E831-473A-8474-E5DEF8FDF12E}">
            <xm:f>Listas!$B$172</xm:f>
            <x14:dxf>
              <font>
                <color theme="0"/>
              </font>
              <fill>
                <patternFill>
                  <bgColor rgb="FFC00000"/>
                </patternFill>
              </fill>
            </x14:dxf>
          </x14:cfRule>
          <xm:sqref>I45</xm:sqref>
        </x14:conditionalFormatting>
        <x14:conditionalFormatting xmlns:xm="http://schemas.microsoft.com/office/excel/2006/main">
          <x14:cfRule type="cellIs" priority="96" operator="equal" id="{2006C289-D68E-4E9B-8FAB-AB44D0D4353C}">
            <xm:f>Listas!$B$181</xm:f>
            <x14:dxf>
              <fill>
                <patternFill>
                  <bgColor theme="9" tint="0.39994506668294322"/>
                </patternFill>
              </fill>
            </x14:dxf>
          </x14:cfRule>
          <x14:cfRule type="cellIs" priority="97" operator="equal" id="{9CC4273E-5954-4BFA-B721-41726CF3C39E}">
            <xm:f>Listas!$B$180</xm:f>
            <x14:dxf>
              <font>
                <color theme="0"/>
              </font>
              <fill>
                <patternFill>
                  <bgColor theme="9" tint="-0.24994659260841701"/>
                </patternFill>
              </fill>
            </x14:dxf>
          </x14:cfRule>
          <x14:cfRule type="cellIs" priority="98" operator="equal" id="{C8B85B8D-0D47-4BBA-8AF1-4CAB475449F9}">
            <xm:f>Listas!$B$179</xm:f>
            <x14:dxf>
              <fill>
                <patternFill>
                  <bgColor theme="7" tint="0.39994506668294322"/>
                </patternFill>
              </fill>
            </x14:dxf>
          </x14:cfRule>
          <x14:cfRule type="cellIs" priority="99" operator="equal" id="{A79677A5-EC85-4FE9-8F2C-56B7A6F57579}">
            <xm:f>Listas!$B$178</xm:f>
            <x14:dxf>
              <fill>
                <patternFill>
                  <bgColor theme="5" tint="-0.24994659260841701"/>
                </patternFill>
              </fill>
            </x14:dxf>
          </x14:cfRule>
          <x14:cfRule type="cellIs" priority="100" operator="equal" id="{B49EF55C-A428-4E97-8A4E-1FC75462650E}">
            <xm:f>Listas!$B$177</xm:f>
            <x14:dxf>
              <font>
                <color theme="0"/>
              </font>
              <fill>
                <patternFill>
                  <bgColor rgb="FFC00000"/>
                </patternFill>
              </fill>
            </x14:dxf>
          </x14:cfRule>
          <xm:sqref>I46</xm:sqref>
        </x14:conditionalFormatting>
        <x14:conditionalFormatting xmlns:xm="http://schemas.microsoft.com/office/excel/2006/main">
          <x14:cfRule type="cellIs" priority="91" operator="equal" id="{986CFEDA-F948-4891-A2C4-2B1CD5021492}">
            <xm:f>Listas!$B$186</xm:f>
            <x14:dxf>
              <fill>
                <patternFill>
                  <bgColor theme="9" tint="0.39994506668294322"/>
                </patternFill>
              </fill>
            </x14:dxf>
          </x14:cfRule>
          <x14:cfRule type="cellIs" priority="92" operator="equal" id="{25661253-1925-4643-9CC0-83A5F5D798B7}">
            <xm:f>Listas!$B$185</xm:f>
            <x14:dxf>
              <font>
                <color theme="0"/>
              </font>
              <fill>
                <patternFill>
                  <bgColor theme="9" tint="-0.24994659260841701"/>
                </patternFill>
              </fill>
            </x14:dxf>
          </x14:cfRule>
          <x14:cfRule type="cellIs" priority="93" operator="equal" id="{22D02282-0C2E-43CA-B58A-964C8A7C3885}">
            <xm:f>Listas!$B$184</xm:f>
            <x14:dxf>
              <fill>
                <patternFill>
                  <bgColor theme="7" tint="0.39994506668294322"/>
                </patternFill>
              </fill>
            </x14:dxf>
          </x14:cfRule>
          <x14:cfRule type="cellIs" priority="94" operator="equal" id="{35DB0A9C-C80D-4DC4-91F6-50B59FF3E089}">
            <xm:f>Listas!$B$183</xm:f>
            <x14:dxf>
              <fill>
                <patternFill>
                  <bgColor theme="5" tint="-0.24994659260841701"/>
                </patternFill>
              </fill>
            </x14:dxf>
          </x14:cfRule>
          <x14:cfRule type="cellIs" priority="95" operator="equal" id="{0ED4636F-71E1-4339-9EFC-0DF4587BA597}">
            <xm:f>Listas!$B$182</xm:f>
            <x14:dxf>
              <font>
                <color theme="0"/>
              </font>
              <fill>
                <patternFill>
                  <bgColor rgb="FFC00000"/>
                </patternFill>
              </fill>
            </x14:dxf>
          </x14:cfRule>
          <xm:sqref>I47</xm:sqref>
        </x14:conditionalFormatting>
        <x14:conditionalFormatting xmlns:xm="http://schemas.microsoft.com/office/excel/2006/main">
          <x14:cfRule type="cellIs" priority="86" operator="equal" id="{744A9A5D-752C-454B-95FC-E6A605D85EEE}">
            <xm:f>Listas!$B$191</xm:f>
            <x14:dxf>
              <fill>
                <patternFill>
                  <bgColor theme="9" tint="0.39994506668294322"/>
                </patternFill>
              </fill>
            </x14:dxf>
          </x14:cfRule>
          <x14:cfRule type="cellIs" priority="87" operator="equal" id="{386E6D35-24DD-4A37-9ED8-B20C6BA9A362}">
            <xm:f>Listas!$B$190</xm:f>
            <x14:dxf>
              <font>
                <color theme="0"/>
              </font>
              <fill>
                <patternFill>
                  <bgColor theme="9" tint="-0.24994659260841701"/>
                </patternFill>
              </fill>
            </x14:dxf>
          </x14:cfRule>
          <x14:cfRule type="cellIs" priority="88" operator="equal" id="{DBC045D1-5093-4CA4-94DF-ABCC676F661E}">
            <xm:f>Listas!$B$189</xm:f>
            <x14:dxf>
              <fill>
                <patternFill>
                  <bgColor theme="7" tint="0.39994506668294322"/>
                </patternFill>
              </fill>
            </x14:dxf>
          </x14:cfRule>
          <x14:cfRule type="cellIs" priority="89" operator="equal" id="{96771EE3-16AB-440F-BB67-F9E862BAF68E}">
            <xm:f>Listas!$B$188</xm:f>
            <x14:dxf>
              <fill>
                <patternFill>
                  <bgColor theme="5" tint="-0.24994659260841701"/>
                </patternFill>
              </fill>
            </x14:dxf>
          </x14:cfRule>
          <x14:cfRule type="cellIs" priority="90" operator="equal" id="{272E1088-1235-4884-AC91-978A3DE7A72D}">
            <xm:f>Listas!$B$187</xm:f>
            <x14:dxf>
              <font>
                <color theme="0"/>
              </font>
              <fill>
                <patternFill>
                  <bgColor rgb="FFC00000"/>
                </patternFill>
              </fill>
            </x14:dxf>
          </x14:cfRule>
          <xm:sqref>I48</xm:sqref>
        </x14:conditionalFormatting>
        <x14:conditionalFormatting xmlns:xm="http://schemas.microsoft.com/office/excel/2006/main">
          <x14:cfRule type="cellIs" priority="81" operator="equal" id="{1904111B-3930-481B-AEE0-D6100601E255}">
            <xm:f>Listas!$B$196</xm:f>
            <x14:dxf>
              <font>
                <color auto="1"/>
              </font>
              <fill>
                <patternFill>
                  <bgColor theme="9" tint="0.39994506668294322"/>
                </patternFill>
              </fill>
            </x14:dxf>
          </x14:cfRule>
          <x14:cfRule type="cellIs" priority="82" operator="equal" id="{5F8A1FCE-1FF4-4AEA-852A-D4F77CD9AC67}">
            <xm:f>Listas!$B$195</xm:f>
            <x14:dxf>
              <font>
                <color theme="0"/>
              </font>
              <fill>
                <patternFill>
                  <bgColor theme="9" tint="-0.24994659260841701"/>
                </patternFill>
              </fill>
            </x14:dxf>
          </x14:cfRule>
          <x14:cfRule type="cellIs" priority="83" operator="equal" id="{8EC6010E-A6BB-45F4-A919-8BBC66089F3A}">
            <xm:f>Listas!$B$194</xm:f>
            <x14:dxf>
              <fill>
                <patternFill>
                  <bgColor theme="7" tint="0.39994506668294322"/>
                </patternFill>
              </fill>
            </x14:dxf>
          </x14:cfRule>
          <x14:cfRule type="cellIs" priority="84" operator="equal" id="{9A2ED5FB-AE74-4908-8804-47172F40B16B}">
            <xm:f>Listas!$B$193</xm:f>
            <x14:dxf>
              <fill>
                <patternFill>
                  <bgColor theme="5" tint="-0.24994659260841701"/>
                </patternFill>
              </fill>
            </x14:dxf>
          </x14:cfRule>
          <x14:cfRule type="cellIs" priority="85" operator="equal" id="{6A067C02-A873-468F-AF69-F3292D8DF3B9}">
            <xm:f>Listas!$B$192</xm:f>
            <x14:dxf>
              <font>
                <color theme="0"/>
              </font>
              <fill>
                <patternFill>
                  <bgColor rgb="FFC00000"/>
                </patternFill>
              </fill>
            </x14:dxf>
          </x14:cfRule>
          <xm:sqref>I49</xm:sqref>
        </x14:conditionalFormatting>
        <x14:conditionalFormatting xmlns:xm="http://schemas.microsoft.com/office/excel/2006/main">
          <x14:cfRule type="cellIs" priority="76" operator="equal" id="{C8B3BD71-CDA9-4B7F-9F9F-82C43F6BA2D7}">
            <xm:f>Listas!$B$201</xm:f>
            <x14:dxf>
              <fill>
                <patternFill>
                  <bgColor theme="9" tint="0.39994506668294322"/>
                </patternFill>
              </fill>
            </x14:dxf>
          </x14:cfRule>
          <x14:cfRule type="cellIs" priority="77" operator="equal" id="{D9E389B3-7B7E-4E9E-8551-FC3E09492E2C}">
            <xm:f>Listas!$B$200</xm:f>
            <x14:dxf>
              <font>
                <color theme="0"/>
              </font>
              <fill>
                <patternFill>
                  <bgColor theme="9" tint="-0.24994659260841701"/>
                </patternFill>
              </fill>
            </x14:dxf>
          </x14:cfRule>
          <x14:cfRule type="cellIs" priority="78" operator="equal" id="{EA7D3008-4C09-4C3D-92B8-0AAA3E84EB7E}">
            <xm:f>Listas!$B$199</xm:f>
            <x14:dxf>
              <fill>
                <patternFill>
                  <bgColor theme="7" tint="0.39994506668294322"/>
                </patternFill>
              </fill>
            </x14:dxf>
          </x14:cfRule>
          <x14:cfRule type="cellIs" priority="79" operator="equal" id="{A2E0ADBF-ED33-494C-807D-218C1705BC83}">
            <xm:f>Listas!$B$198</xm:f>
            <x14:dxf>
              <fill>
                <patternFill>
                  <bgColor theme="5" tint="-0.24994659260841701"/>
                </patternFill>
              </fill>
            </x14:dxf>
          </x14:cfRule>
          <x14:cfRule type="cellIs" priority="80" operator="equal" id="{64339CCA-4F17-4F59-A458-BE9F32BE87D8}">
            <xm:f>Listas!$B$197</xm:f>
            <x14:dxf>
              <font>
                <color theme="0"/>
              </font>
              <fill>
                <patternFill>
                  <bgColor rgb="FFC00000"/>
                </patternFill>
              </fill>
            </x14:dxf>
          </x14:cfRule>
          <xm:sqref>I50</xm:sqref>
        </x14:conditionalFormatting>
        <x14:conditionalFormatting xmlns:xm="http://schemas.microsoft.com/office/excel/2006/main">
          <x14:cfRule type="cellIs" priority="71" operator="equal" id="{CB934E30-70AE-48DD-A6B7-CD1973DCD887}">
            <xm:f>Listas!$B$206</xm:f>
            <x14:dxf>
              <fill>
                <patternFill>
                  <bgColor theme="9" tint="0.39994506668294322"/>
                </patternFill>
              </fill>
            </x14:dxf>
          </x14:cfRule>
          <x14:cfRule type="cellIs" priority="72" operator="equal" id="{95279C2D-FCC7-4106-A858-FF1F7EC5392F}">
            <xm:f>Listas!$B$205</xm:f>
            <x14:dxf>
              <font>
                <color theme="0"/>
              </font>
              <fill>
                <patternFill>
                  <bgColor theme="9" tint="-0.24994659260841701"/>
                </patternFill>
              </fill>
            </x14:dxf>
          </x14:cfRule>
          <x14:cfRule type="cellIs" priority="73" operator="equal" id="{222D8D96-38B9-45C4-94F3-A4EB797A7B97}">
            <xm:f>Listas!$B$204</xm:f>
            <x14:dxf>
              <fill>
                <patternFill>
                  <bgColor theme="7" tint="0.39994506668294322"/>
                </patternFill>
              </fill>
            </x14:dxf>
          </x14:cfRule>
          <x14:cfRule type="cellIs" priority="74" operator="equal" id="{BD1BA0A1-B564-4745-B3D7-97DAB918D242}">
            <xm:f>Listas!$B$203</xm:f>
            <x14:dxf>
              <fill>
                <patternFill>
                  <bgColor theme="5" tint="-0.24994659260841701"/>
                </patternFill>
              </fill>
            </x14:dxf>
          </x14:cfRule>
          <x14:cfRule type="cellIs" priority="75" operator="equal" id="{97DFE2B7-A8B6-43EE-BAF3-C5DE7A71C236}">
            <xm:f>Listas!$B$202</xm:f>
            <x14:dxf>
              <font>
                <color theme="0"/>
              </font>
              <fill>
                <patternFill>
                  <bgColor rgb="FFC00000"/>
                </patternFill>
              </fill>
            </x14:dxf>
          </x14:cfRule>
          <xm:sqref>I51</xm:sqref>
        </x14:conditionalFormatting>
        <x14:conditionalFormatting xmlns:xm="http://schemas.microsoft.com/office/excel/2006/main">
          <x14:cfRule type="cellIs" priority="66" operator="equal" id="{5EA5458A-5904-4B88-BDB1-368BCCD14427}">
            <xm:f>Listas!$B$211</xm:f>
            <x14:dxf>
              <fill>
                <patternFill>
                  <bgColor theme="9" tint="0.39994506668294322"/>
                </patternFill>
              </fill>
            </x14:dxf>
          </x14:cfRule>
          <x14:cfRule type="cellIs" priority="67" operator="equal" id="{5E93E72A-2067-4408-88D1-380B9723874F}">
            <xm:f>Listas!$B$210</xm:f>
            <x14:dxf>
              <font>
                <color theme="0"/>
              </font>
              <fill>
                <patternFill>
                  <bgColor theme="9" tint="-0.24994659260841701"/>
                </patternFill>
              </fill>
            </x14:dxf>
          </x14:cfRule>
          <x14:cfRule type="cellIs" priority="68" operator="equal" id="{6311D8F1-2807-473D-82D8-AE16F55B3B3B}">
            <xm:f>Listas!$B$209</xm:f>
            <x14:dxf>
              <fill>
                <patternFill>
                  <bgColor theme="7" tint="0.39994506668294322"/>
                </patternFill>
              </fill>
            </x14:dxf>
          </x14:cfRule>
          <x14:cfRule type="cellIs" priority="69" operator="equal" id="{B2558A6F-2B53-41C1-B63D-0C2EEF933795}">
            <xm:f>Listas!$B$208</xm:f>
            <x14:dxf>
              <fill>
                <patternFill>
                  <bgColor theme="5" tint="-0.24994659260841701"/>
                </patternFill>
              </fill>
            </x14:dxf>
          </x14:cfRule>
          <x14:cfRule type="cellIs" priority="70" operator="equal" id="{25423B46-D06F-48CF-B8D0-4EABEA37CE9B}">
            <xm:f>Listas!$B$207</xm:f>
            <x14:dxf>
              <font>
                <color theme="0"/>
              </font>
              <fill>
                <patternFill>
                  <bgColor rgb="FFC00000"/>
                </patternFill>
              </fill>
            </x14:dxf>
          </x14:cfRule>
          <xm:sqref>I52</xm:sqref>
        </x14:conditionalFormatting>
        <x14:conditionalFormatting xmlns:xm="http://schemas.microsoft.com/office/excel/2006/main">
          <x14:cfRule type="cellIs" priority="61" operator="equal" id="{4B8D7904-72FE-465F-A79A-1A902DB489E8}">
            <xm:f>Listas!$B$216</xm:f>
            <x14:dxf>
              <fill>
                <patternFill>
                  <bgColor theme="9" tint="0.39994506668294322"/>
                </patternFill>
              </fill>
            </x14:dxf>
          </x14:cfRule>
          <x14:cfRule type="cellIs" priority="62" operator="equal" id="{0477A85E-988E-49AC-8610-6EA05A4227C1}">
            <xm:f>Listas!$B$215</xm:f>
            <x14:dxf>
              <font>
                <color theme="0"/>
              </font>
              <fill>
                <patternFill>
                  <bgColor theme="9" tint="-0.24994659260841701"/>
                </patternFill>
              </fill>
            </x14:dxf>
          </x14:cfRule>
          <x14:cfRule type="cellIs" priority="63" operator="equal" id="{69F80795-0DA4-49A3-B986-FFB55F42B00B}">
            <xm:f>Listas!$B$214</xm:f>
            <x14:dxf>
              <fill>
                <patternFill>
                  <bgColor theme="7" tint="0.39994506668294322"/>
                </patternFill>
              </fill>
            </x14:dxf>
          </x14:cfRule>
          <x14:cfRule type="cellIs" priority="64" operator="equal" id="{6101AF04-3045-4CE3-A7DE-1A4B8BA6691D}">
            <xm:f>Listas!$B$213</xm:f>
            <x14:dxf>
              <fill>
                <patternFill>
                  <bgColor theme="5" tint="-0.24994659260841701"/>
                </patternFill>
              </fill>
            </x14:dxf>
          </x14:cfRule>
          <x14:cfRule type="cellIs" priority="65" operator="equal" id="{4E27A2D7-0858-46BB-89E7-EC5EC6AD1095}">
            <xm:f>Listas!$B$212</xm:f>
            <x14:dxf>
              <font>
                <color theme="0"/>
              </font>
              <fill>
                <patternFill>
                  <bgColor rgb="FFC00000"/>
                </patternFill>
              </fill>
            </x14:dxf>
          </x14:cfRule>
          <xm:sqref>I53</xm:sqref>
        </x14:conditionalFormatting>
        <x14:conditionalFormatting xmlns:xm="http://schemas.microsoft.com/office/excel/2006/main">
          <x14:cfRule type="cellIs" priority="56" operator="equal" id="{BE8E3348-E733-4264-AA4A-86A451EE31D3}">
            <xm:f>Listas!$B$221</xm:f>
            <x14:dxf>
              <fill>
                <patternFill>
                  <bgColor theme="9" tint="0.39994506668294322"/>
                </patternFill>
              </fill>
            </x14:dxf>
          </x14:cfRule>
          <x14:cfRule type="cellIs" priority="57" operator="equal" id="{4D10496D-CFFF-4DF8-BE70-13AE89B548C4}">
            <xm:f>Listas!$B$220</xm:f>
            <x14:dxf>
              <font>
                <color theme="0"/>
              </font>
              <fill>
                <patternFill>
                  <bgColor theme="9" tint="-0.24994659260841701"/>
                </patternFill>
              </fill>
            </x14:dxf>
          </x14:cfRule>
          <x14:cfRule type="cellIs" priority="58" operator="equal" id="{98AD7918-F91C-4DB1-A8E7-84CFD572066E}">
            <xm:f>Listas!$B$219</xm:f>
            <x14:dxf>
              <fill>
                <patternFill>
                  <bgColor theme="7" tint="0.39994506668294322"/>
                </patternFill>
              </fill>
            </x14:dxf>
          </x14:cfRule>
          <x14:cfRule type="cellIs" priority="59" operator="equal" id="{0569A8EE-662F-4A5E-A26A-DAF23CEA990F}">
            <xm:f>Listas!$B$218</xm:f>
            <x14:dxf>
              <fill>
                <patternFill>
                  <bgColor theme="5" tint="-0.24994659260841701"/>
                </patternFill>
              </fill>
            </x14:dxf>
          </x14:cfRule>
          <x14:cfRule type="cellIs" priority="60" operator="equal" id="{7AF56D77-AD51-4478-A707-A404FD40F2E4}">
            <xm:f>Listas!$B$217</xm:f>
            <x14:dxf>
              <font>
                <color theme="0"/>
              </font>
              <fill>
                <patternFill>
                  <bgColor rgb="FFC00000"/>
                </patternFill>
              </fill>
            </x14:dxf>
          </x14:cfRule>
          <xm:sqref>I54</xm:sqref>
        </x14:conditionalFormatting>
        <x14:conditionalFormatting xmlns:xm="http://schemas.microsoft.com/office/excel/2006/main">
          <x14:cfRule type="cellIs" priority="51" operator="equal" id="{014A2967-6F0E-473A-82EE-AC401C8CF43F}">
            <xm:f>Listas!$B$226</xm:f>
            <x14:dxf>
              <fill>
                <patternFill>
                  <bgColor theme="9" tint="0.39994506668294322"/>
                </patternFill>
              </fill>
            </x14:dxf>
          </x14:cfRule>
          <x14:cfRule type="cellIs" priority="52" operator="equal" id="{60E0EDB4-E0B3-46CF-9CCD-FBC528BC0262}">
            <xm:f>Listas!$B$225</xm:f>
            <x14:dxf>
              <font>
                <color theme="0"/>
              </font>
              <fill>
                <patternFill>
                  <bgColor theme="9" tint="-0.24994659260841701"/>
                </patternFill>
              </fill>
            </x14:dxf>
          </x14:cfRule>
          <x14:cfRule type="cellIs" priority="53" operator="equal" id="{F03DEBA6-6967-4BFE-94EB-F6A0D4BCFD43}">
            <xm:f>Listas!$B$224</xm:f>
            <x14:dxf>
              <fill>
                <patternFill>
                  <bgColor theme="7" tint="0.39994506668294322"/>
                </patternFill>
              </fill>
            </x14:dxf>
          </x14:cfRule>
          <x14:cfRule type="cellIs" priority="54" operator="equal" id="{C90C873B-B616-44DF-AA20-02C8E20920F4}">
            <xm:f>Listas!$B$223</xm:f>
            <x14:dxf>
              <fill>
                <patternFill>
                  <bgColor theme="5" tint="-0.24994659260841701"/>
                </patternFill>
              </fill>
            </x14:dxf>
          </x14:cfRule>
          <x14:cfRule type="cellIs" priority="55" operator="equal" id="{B45BB452-D52D-451F-B64B-6C8ED2CDD2ED}">
            <xm:f>Listas!$B$222</xm:f>
            <x14:dxf>
              <font>
                <color theme="0"/>
              </font>
              <fill>
                <patternFill>
                  <bgColor rgb="FFC00000"/>
                </patternFill>
              </fill>
            </x14:dxf>
          </x14:cfRule>
          <xm:sqref>I55</xm:sqref>
        </x14:conditionalFormatting>
        <x14:conditionalFormatting xmlns:xm="http://schemas.microsoft.com/office/excel/2006/main">
          <x14:cfRule type="cellIs" priority="46" operator="equal" id="{33356CBF-B4CA-4583-8C23-6A81C8927225}">
            <xm:f>Listas!$B$231</xm:f>
            <x14:dxf>
              <fill>
                <patternFill>
                  <bgColor theme="9" tint="0.39994506668294322"/>
                </patternFill>
              </fill>
            </x14:dxf>
          </x14:cfRule>
          <x14:cfRule type="cellIs" priority="47" operator="equal" id="{B5557E59-3C2F-4B6D-963E-1B91C6025BAB}">
            <xm:f>Listas!$B$230</xm:f>
            <x14:dxf>
              <font>
                <color theme="0"/>
              </font>
              <fill>
                <patternFill>
                  <bgColor theme="9" tint="-0.24994659260841701"/>
                </patternFill>
              </fill>
            </x14:dxf>
          </x14:cfRule>
          <x14:cfRule type="cellIs" priority="48" operator="equal" id="{5D915806-1450-4F65-99F7-9050148C9F2B}">
            <xm:f>Listas!$B$229</xm:f>
            <x14:dxf>
              <fill>
                <patternFill>
                  <bgColor theme="7" tint="0.39994506668294322"/>
                </patternFill>
              </fill>
            </x14:dxf>
          </x14:cfRule>
          <x14:cfRule type="cellIs" priority="49" operator="equal" id="{B2E89293-765E-4A14-A09A-7E233DB300A6}">
            <xm:f>Listas!$B$228</xm:f>
            <x14:dxf>
              <fill>
                <patternFill>
                  <bgColor theme="5" tint="-0.24994659260841701"/>
                </patternFill>
              </fill>
            </x14:dxf>
          </x14:cfRule>
          <x14:cfRule type="cellIs" priority="50" operator="equal" id="{E193D8CA-1E3B-4870-A73B-C9693A58DE05}">
            <xm:f>Listas!$B$227</xm:f>
            <x14:dxf>
              <font>
                <color theme="0"/>
              </font>
              <fill>
                <patternFill>
                  <bgColor rgb="FFC00000"/>
                </patternFill>
              </fill>
            </x14:dxf>
          </x14:cfRule>
          <xm:sqref>I56</xm:sqref>
        </x14:conditionalFormatting>
        <x14:conditionalFormatting xmlns:xm="http://schemas.microsoft.com/office/excel/2006/main">
          <x14:cfRule type="cellIs" priority="41" operator="equal" id="{3D7E94B6-7E33-450C-B177-6317D8BA2994}">
            <xm:f>Listas!$B$236</xm:f>
            <x14:dxf>
              <fill>
                <patternFill>
                  <bgColor theme="9" tint="0.39994506668294322"/>
                </patternFill>
              </fill>
            </x14:dxf>
          </x14:cfRule>
          <x14:cfRule type="cellIs" priority="42" operator="equal" id="{96D4488D-761A-45AD-97BA-C6BD5B01CB20}">
            <xm:f>Listas!$B$235</xm:f>
            <x14:dxf>
              <font>
                <color theme="0"/>
              </font>
              <fill>
                <patternFill>
                  <bgColor theme="9" tint="-0.24994659260841701"/>
                </patternFill>
              </fill>
            </x14:dxf>
          </x14:cfRule>
          <x14:cfRule type="cellIs" priority="43" operator="equal" id="{9EA0DBCA-043D-4905-994D-EAC3F5D0E2E7}">
            <xm:f>Listas!$B$234</xm:f>
            <x14:dxf>
              <fill>
                <patternFill>
                  <bgColor theme="7" tint="0.39994506668294322"/>
                </patternFill>
              </fill>
            </x14:dxf>
          </x14:cfRule>
          <x14:cfRule type="cellIs" priority="44" operator="equal" id="{8C71546D-EAEF-4D24-B675-CA00E6077BAD}">
            <xm:f>Listas!$B$233</xm:f>
            <x14:dxf>
              <fill>
                <patternFill>
                  <bgColor theme="5" tint="-0.24994659260841701"/>
                </patternFill>
              </fill>
            </x14:dxf>
          </x14:cfRule>
          <x14:cfRule type="cellIs" priority="45" operator="equal" id="{F7E165E5-75C4-4669-9B1F-F6377EB0B85F}">
            <xm:f>Listas!$B$232</xm:f>
            <x14:dxf>
              <font>
                <color theme="0"/>
              </font>
              <fill>
                <patternFill>
                  <bgColor rgb="FFC00000"/>
                </patternFill>
              </fill>
            </x14:dxf>
          </x14:cfRule>
          <xm:sqref>I57</xm:sqref>
        </x14:conditionalFormatting>
        <x14:conditionalFormatting xmlns:xm="http://schemas.microsoft.com/office/excel/2006/main">
          <x14:cfRule type="cellIs" priority="36" operator="equal" id="{5A3EDCD0-9E8E-4B2E-A01A-B501C199AAE2}">
            <xm:f>Listas!$B$241</xm:f>
            <x14:dxf>
              <fill>
                <patternFill>
                  <bgColor theme="9" tint="0.39994506668294322"/>
                </patternFill>
              </fill>
            </x14:dxf>
          </x14:cfRule>
          <x14:cfRule type="cellIs" priority="37" operator="equal" id="{6189B473-9357-4A0A-880E-BFA1CB1FDE09}">
            <xm:f>Listas!$B$240</xm:f>
            <x14:dxf>
              <font>
                <color theme="0"/>
              </font>
              <fill>
                <patternFill>
                  <bgColor theme="9" tint="-0.24994659260841701"/>
                </patternFill>
              </fill>
            </x14:dxf>
          </x14:cfRule>
          <x14:cfRule type="cellIs" priority="38" operator="equal" id="{BD5D88F2-207D-40E8-B60F-6AE152C52CA5}">
            <xm:f>Listas!$B$239</xm:f>
            <x14:dxf>
              <fill>
                <patternFill>
                  <bgColor theme="7" tint="0.39994506668294322"/>
                </patternFill>
              </fill>
            </x14:dxf>
          </x14:cfRule>
          <x14:cfRule type="cellIs" priority="39" operator="equal" id="{1977B41F-A81A-4932-AB44-212B9D45BFC8}">
            <xm:f>Listas!$B$238</xm:f>
            <x14:dxf>
              <fill>
                <patternFill>
                  <bgColor theme="5" tint="-0.24994659260841701"/>
                </patternFill>
              </fill>
            </x14:dxf>
          </x14:cfRule>
          <x14:cfRule type="cellIs" priority="40" operator="equal" id="{EFFD7495-A76E-4FFE-B391-B6A0C66384A8}">
            <xm:f>Listas!$B$237</xm:f>
            <x14:dxf>
              <font>
                <color theme="0"/>
              </font>
              <fill>
                <patternFill>
                  <bgColor rgb="FFC00000"/>
                </patternFill>
              </fill>
            </x14:dxf>
          </x14:cfRule>
          <xm:sqref>I58</xm:sqref>
        </x14:conditionalFormatting>
        <x14:conditionalFormatting xmlns:xm="http://schemas.microsoft.com/office/excel/2006/main">
          <x14:cfRule type="cellIs" priority="31" operator="equal" id="{6E877A90-DAF1-4A38-8044-E61F0FB39F07}">
            <xm:f>Listas!$B$246</xm:f>
            <x14:dxf>
              <fill>
                <patternFill>
                  <bgColor theme="9" tint="0.39994506668294322"/>
                </patternFill>
              </fill>
            </x14:dxf>
          </x14:cfRule>
          <x14:cfRule type="cellIs" priority="32" operator="equal" id="{BDFF0F86-5D05-4365-AFB4-420D5D3CC6AE}">
            <xm:f>Listas!$B$245</xm:f>
            <x14:dxf>
              <font>
                <color theme="0"/>
              </font>
              <fill>
                <patternFill>
                  <bgColor theme="9" tint="-0.24994659260841701"/>
                </patternFill>
              </fill>
            </x14:dxf>
          </x14:cfRule>
          <x14:cfRule type="cellIs" priority="33" operator="equal" id="{F15E84AF-E64E-478E-9F2C-94906EE69C96}">
            <xm:f>Listas!$B$244</xm:f>
            <x14:dxf>
              <fill>
                <patternFill>
                  <bgColor theme="7" tint="0.39994506668294322"/>
                </patternFill>
              </fill>
            </x14:dxf>
          </x14:cfRule>
          <x14:cfRule type="cellIs" priority="34" operator="equal" id="{80E6F519-7300-43BA-9A77-9F12C19B34FE}">
            <xm:f>Listas!$B$243</xm:f>
            <x14:dxf>
              <fill>
                <patternFill>
                  <bgColor theme="5" tint="-0.24994659260841701"/>
                </patternFill>
              </fill>
            </x14:dxf>
          </x14:cfRule>
          <x14:cfRule type="cellIs" priority="35" operator="equal" id="{77A85648-B9A0-4293-8B03-307A21117A1F}">
            <xm:f>Listas!$B$242</xm:f>
            <x14:dxf>
              <font>
                <color theme="0"/>
              </font>
              <fill>
                <patternFill>
                  <bgColor rgb="FFC00000"/>
                </patternFill>
              </fill>
            </x14:dxf>
          </x14:cfRule>
          <xm:sqref>I59</xm:sqref>
        </x14:conditionalFormatting>
        <x14:conditionalFormatting xmlns:xm="http://schemas.microsoft.com/office/excel/2006/main">
          <x14:cfRule type="cellIs" priority="26" operator="equal" id="{D0119A2E-6D73-412D-A537-ABD6D205602A}">
            <xm:f>Listas!$B$251</xm:f>
            <x14:dxf>
              <fill>
                <patternFill>
                  <bgColor theme="9" tint="0.39994506668294322"/>
                </patternFill>
              </fill>
            </x14:dxf>
          </x14:cfRule>
          <x14:cfRule type="cellIs" priority="27" operator="equal" id="{AFD37B94-40C9-4B7D-B340-C4716DEC082B}">
            <xm:f>Listas!$B$250</xm:f>
            <x14:dxf>
              <font>
                <color theme="0"/>
              </font>
              <fill>
                <patternFill>
                  <bgColor theme="9" tint="-0.24994659260841701"/>
                </patternFill>
              </fill>
            </x14:dxf>
          </x14:cfRule>
          <x14:cfRule type="cellIs" priority="28" operator="equal" id="{40AC3FCF-A94C-430A-9D03-470D7C74DFE2}">
            <xm:f>Listas!$B$249</xm:f>
            <x14:dxf>
              <fill>
                <patternFill>
                  <bgColor theme="7" tint="0.39994506668294322"/>
                </patternFill>
              </fill>
            </x14:dxf>
          </x14:cfRule>
          <x14:cfRule type="cellIs" priority="29" operator="equal" id="{C37F3586-8CCB-4DCF-8275-813C72B37D99}">
            <xm:f>Listas!$B$248</xm:f>
            <x14:dxf>
              <fill>
                <patternFill>
                  <bgColor theme="5" tint="-0.24994659260841701"/>
                </patternFill>
              </fill>
            </x14:dxf>
          </x14:cfRule>
          <x14:cfRule type="cellIs" priority="30" operator="equal" id="{25EED165-312B-4F25-AD11-D4A634D1FB86}">
            <xm:f>Listas!$B$247</xm:f>
            <x14:dxf>
              <font>
                <color theme="0"/>
              </font>
              <fill>
                <patternFill>
                  <bgColor rgb="FFC00000"/>
                </patternFill>
              </fill>
            </x14:dxf>
          </x14:cfRule>
          <xm:sqref>I60</xm:sqref>
        </x14:conditionalFormatting>
        <x14:conditionalFormatting xmlns:xm="http://schemas.microsoft.com/office/excel/2006/main">
          <x14:cfRule type="cellIs" priority="21" operator="equal" id="{7A533E87-FEA9-4D2B-9FFD-27DE7F85949F}">
            <xm:f>Listas!$B$256</xm:f>
            <x14:dxf>
              <fill>
                <patternFill>
                  <bgColor theme="9" tint="0.39994506668294322"/>
                </patternFill>
              </fill>
            </x14:dxf>
          </x14:cfRule>
          <x14:cfRule type="cellIs" priority="22" operator="equal" id="{E0DBB07C-A7CA-4451-B049-B3120E4BD3A4}">
            <xm:f>Listas!$B$255</xm:f>
            <x14:dxf>
              <font>
                <color theme="0"/>
              </font>
              <fill>
                <patternFill>
                  <bgColor theme="9" tint="-0.24994659260841701"/>
                </patternFill>
              </fill>
            </x14:dxf>
          </x14:cfRule>
          <x14:cfRule type="cellIs" priority="23" operator="equal" id="{253889CE-7553-400D-AD10-0DA61691D1AA}">
            <xm:f>Listas!$B$254</xm:f>
            <x14:dxf>
              <fill>
                <patternFill>
                  <bgColor theme="7" tint="0.39994506668294322"/>
                </patternFill>
              </fill>
            </x14:dxf>
          </x14:cfRule>
          <x14:cfRule type="cellIs" priority="24" operator="equal" id="{F0732CF5-9CA7-4262-A2C6-976097992BAD}">
            <xm:f>Listas!$B$253</xm:f>
            <x14:dxf>
              <fill>
                <patternFill>
                  <bgColor theme="5" tint="-0.24994659260841701"/>
                </patternFill>
              </fill>
            </x14:dxf>
          </x14:cfRule>
          <x14:cfRule type="cellIs" priority="25" operator="equal" id="{B54CD0A1-CD53-41E1-BEA9-6D27E0A0BE2B}">
            <xm:f>Listas!$B$252</xm:f>
            <x14:dxf>
              <font>
                <color theme="0"/>
              </font>
              <fill>
                <patternFill>
                  <bgColor rgb="FFC00000"/>
                </patternFill>
              </fill>
            </x14:dxf>
          </x14:cfRule>
          <xm:sqref>I61</xm:sqref>
        </x14:conditionalFormatting>
        <x14:conditionalFormatting xmlns:xm="http://schemas.microsoft.com/office/excel/2006/main">
          <x14:cfRule type="cellIs" priority="16" operator="equal" id="{8477F703-2E6C-41B0-8926-96231BC476FB}">
            <xm:f>Listas!$B$261</xm:f>
            <x14:dxf>
              <fill>
                <patternFill>
                  <bgColor theme="9" tint="0.39994506668294322"/>
                </patternFill>
              </fill>
            </x14:dxf>
          </x14:cfRule>
          <x14:cfRule type="cellIs" priority="17" operator="equal" id="{7ECA5B02-C93F-490F-89FA-D9F05586E57F}">
            <xm:f>Listas!$B$260</xm:f>
            <x14:dxf>
              <font>
                <color theme="0"/>
              </font>
              <fill>
                <patternFill>
                  <bgColor theme="9" tint="-0.24994659260841701"/>
                </patternFill>
              </fill>
            </x14:dxf>
          </x14:cfRule>
          <x14:cfRule type="cellIs" priority="18" operator="equal" id="{4CAE5AAD-9097-40D3-9649-FB3ABF3697E7}">
            <xm:f>Listas!$B$259</xm:f>
            <x14:dxf>
              <fill>
                <patternFill>
                  <bgColor theme="7" tint="0.39994506668294322"/>
                </patternFill>
              </fill>
            </x14:dxf>
          </x14:cfRule>
          <x14:cfRule type="cellIs" priority="19" operator="equal" id="{C0C085B7-725C-4401-8B0B-CE159895927F}">
            <xm:f>Listas!$B$258</xm:f>
            <x14:dxf>
              <fill>
                <patternFill>
                  <bgColor theme="5" tint="-0.24994659260841701"/>
                </patternFill>
              </fill>
            </x14:dxf>
          </x14:cfRule>
          <x14:cfRule type="cellIs" priority="20" operator="equal" id="{73921C5C-EC26-4578-ACCB-A5AB838A2844}">
            <xm:f>Listas!$B$257</xm:f>
            <x14:dxf>
              <font>
                <color theme="0"/>
              </font>
              <fill>
                <patternFill>
                  <bgColor rgb="FFC00000"/>
                </patternFill>
              </fill>
            </x14:dxf>
          </x14:cfRule>
          <xm:sqref>I62</xm:sqref>
        </x14:conditionalFormatting>
        <x14:conditionalFormatting xmlns:xm="http://schemas.microsoft.com/office/excel/2006/main">
          <x14:cfRule type="cellIs" priority="11" operator="equal" id="{F3685633-4A99-4D67-A1BC-B5500A29EEC1}">
            <xm:f>Listas!$B$266</xm:f>
            <x14:dxf>
              <fill>
                <patternFill>
                  <bgColor theme="9" tint="0.39994506668294322"/>
                </patternFill>
              </fill>
            </x14:dxf>
          </x14:cfRule>
          <x14:cfRule type="cellIs" priority="12" operator="equal" id="{435EE513-8273-4162-83CB-9151B3579F7B}">
            <xm:f>Listas!$B$265</xm:f>
            <x14:dxf>
              <font>
                <color theme="0"/>
              </font>
              <fill>
                <patternFill>
                  <bgColor theme="9" tint="-0.24994659260841701"/>
                </patternFill>
              </fill>
            </x14:dxf>
          </x14:cfRule>
          <x14:cfRule type="cellIs" priority="13" operator="equal" id="{806E7B17-8F7D-4818-930E-B35EA15D9614}">
            <xm:f>Listas!$B$264</xm:f>
            <x14:dxf>
              <fill>
                <patternFill>
                  <bgColor theme="7" tint="0.39994506668294322"/>
                </patternFill>
              </fill>
            </x14:dxf>
          </x14:cfRule>
          <x14:cfRule type="cellIs" priority="14" operator="equal" id="{2D6D31C1-A2B5-4493-A846-61A6461A46C7}">
            <xm:f>Listas!$B$263</xm:f>
            <x14:dxf>
              <fill>
                <patternFill>
                  <bgColor theme="5" tint="-0.24994659260841701"/>
                </patternFill>
              </fill>
            </x14:dxf>
          </x14:cfRule>
          <x14:cfRule type="cellIs" priority="15" operator="equal" id="{A37A379B-54FE-47D3-81F7-BBEA6EC7F02F}">
            <xm:f>Listas!$B$262</xm:f>
            <x14:dxf>
              <font>
                <color theme="0"/>
              </font>
              <fill>
                <patternFill>
                  <bgColor rgb="FFC00000"/>
                </patternFill>
              </fill>
            </x14:dxf>
          </x14:cfRule>
          <xm:sqref>I63</xm:sqref>
        </x14:conditionalFormatting>
        <x14:conditionalFormatting xmlns:xm="http://schemas.microsoft.com/office/excel/2006/main">
          <x14:cfRule type="cellIs" priority="6" operator="equal" id="{9ED879D5-F64B-4E7F-8E9B-B0F1BD59E5BA}">
            <xm:f>Listas!$B$271</xm:f>
            <x14:dxf>
              <fill>
                <patternFill>
                  <bgColor theme="9" tint="0.39994506668294322"/>
                </patternFill>
              </fill>
            </x14:dxf>
          </x14:cfRule>
          <x14:cfRule type="cellIs" priority="7" operator="equal" id="{E75D7D85-2B7E-4A90-8BF9-E430F4F0E9DA}">
            <xm:f>Listas!$B$270</xm:f>
            <x14:dxf>
              <font>
                <color theme="0"/>
              </font>
              <fill>
                <patternFill>
                  <bgColor theme="9" tint="-0.24994659260841701"/>
                </patternFill>
              </fill>
            </x14:dxf>
          </x14:cfRule>
          <x14:cfRule type="cellIs" priority="8" operator="equal" id="{85B72609-BB8A-43AE-896A-03ED510050D4}">
            <xm:f>Listas!$B$269</xm:f>
            <x14:dxf>
              <fill>
                <patternFill>
                  <bgColor theme="7" tint="0.39994506668294322"/>
                </patternFill>
              </fill>
            </x14:dxf>
          </x14:cfRule>
          <x14:cfRule type="cellIs" priority="9" operator="equal" id="{5E131274-FCB8-4DF9-9613-0766A86392A3}">
            <xm:f>Listas!$B$268</xm:f>
            <x14:dxf>
              <fill>
                <patternFill>
                  <bgColor theme="5" tint="-0.24994659260841701"/>
                </patternFill>
              </fill>
            </x14:dxf>
          </x14:cfRule>
          <x14:cfRule type="cellIs" priority="10" operator="equal" id="{6A828612-ED70-467C-90D3-A5624471B974}">
            <xm:f>Listas!$B$267</xm:f>
            <x14:dxf>
              <font>
                <color theme="0"/>
              </font>
              <fill>
                <patternFill>
                  <bgColor rgb="FFC00000"/>
                </patternFill>
              </fill>
            </x14:dxf>
          </x14:cfRule>
          <xm:sqref>I64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62EE9D49EFA44EAE8081C61FD3D821" ma:contentTypeVersion="3" ma:contentTypeDescription="Crear nuevo documento." ma:contentTypeScope="" ma:versionID="c1a22c2b357fcd68fc4af77214d57744">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7f809d3ccb2069c30f8bb35d170765a9"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2TV4CCKVFCYA-2105455012-1091</_dlc_DocId>
    <_dlc_DocIdUrl xmlns="81cc8fc0-8d1e-4295-8f37-5d076116407c">
      <Url>https://www.minjusticia.gov.co/transparencia/_layouts/15/DocIdRedir.aspx?ID=2TV4CCKVFCYA-2105455012-1091</Url>
      <Description>2TV4CCKVFCYA-2105455012-1091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C88E744-3C70-4C6B-A59B-0D6F036F8E12}">
  <ds:schemaRefs>
    <ds:schemaRef ds:uri="http://schemas.microsoft.com/sharepoint/v3/contenttype/forms"/>
  </ds:schemaRefs>
</ds:datastoreItem>
</file>

<file path=customXml/itemProps2.xml><?xml version="1.0" encoding="utf-8"?>
<ds:datastoreItem xmlns:ds="http://schemas.openxmlformats.org/officeDocument/2006/customXml" ds:itemID="{D2746306-C149-4B8C-BD1C-94FD1AE3A096}"/>
</file>

<file path=customXml/itemProps3.xml><?xml version="1.0" encoding="utf-8"?>
<ds:datastoreItem xmlns:ds="http://schemas.openxmlformats.org/officeDocument/2006/customXml" ds:itemID="{43C3BB5D-27C9-44F3-B1B8-1FEC3EF55D0D}">
  <ds:schemaRefs>
    <ds:schemaRef ds:uri="http://schemas.microsoft.com/office/2006/metadata/properties"/>
    <ds:schemaRef ds:uri="http://schemas.microsoft.com/office/infopath/2007/PartnerControls"/>
    <ds:schemaRef ds:uri="01d77c53-f6a2-4f4f-8c38-ffe8bc561fc5"/>
    <ds:schemaRef ds:uri="8a0911f7-db18-4b61-9be2-d43468c6aab8"/>
  </ds:schemaRefs>
</ds:datastoreItem>
</file>

<file path=customXml/itemProps4.xml><?xml version="1.0" encoding="utf-8"?>
<ds:datastoreItem xmlns:ds="http://schemas.openxmlformats.org/officeDocument/2006/customXml" ds:itemID="{7DE3FC45-438B-46DD-ABBF-A50C32C8A5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68</vt:i4>
      </vt:variant>
    </vt:vector>
  </HeadingPairs>
  <TitlesOfParts>
    <vt:vector size="73" baseType="lpstr">
      <vt:lpstr>Listas</vt:lpstr>
      <vt:lpstr>PARAMETROS</vt:lpstr>
      <vt:lpstr>MGDA reporte I-2026</vt:lpstr>
      <vt:lpstr>MGDA reporte I-2026 con justif</vt:lpstr>
      <vt:lpstr>Hoja1</vt:lpstr>
      <vt:lpstr>Niveles</vt:lpstr>
      <vt:lpstr>Preg17</vt:lpstr>
      <vt:lpstr>Preg18</vt:lpstr>
      <vt:lpstr>Preg19</vt:lpstr>
      <vt:lpstr>Preg23</vt:lpstr>
      <vt:lpstr>Preg25</vt:lpstr>
      <vt:lpstr>Preg27</vt:lpstr>
      <vt:lpstr>Preg28</vt:lpstr>
      <vt:lpstr>Preg31</vt:lpstr>
      <vt:lpstr>Preg32</vt:lpstr>
      <vt:lpstr>Preg33</vt:lpstr>
      <vt:lpstr>Preg34</vt:lpstr>
      <vt:lpstr>Preg35</vt:lpstr>
      <vt:lpstr>pREG47</vt:lpstr>
      <vt:lpstr>Pregunta1</vt:lpstr>
      <vt:lpstr>Pregunta10</vt:lpstr>
      <vt:lpstr>Pregunta11</vt:lpstr>
      <vt:lpstr>Pregunta12</vt:lpstr>
      <vt:lpstr>Pregunta13</vt:lpstr>
      <vt:lpstr>Pregunta14</vt:lpstr>
      <vt:lpstr>Pregunta15</vt:lpstr>
      <vt:lpstr>Pregunta16</vt:lpstr>
      <vt:lpstr>Pregunta17</vt:lpstr>
      <vt:lpstr>Pregunta18</vt:lpstr>
      <vt:lpstr>Pregunta19</vt:lpstr>
      <vt:lpstr>Pregunta2</vt:lpstr>
      <vt:lpstr>Pregunta20</vt:lpstr>
      <vt:lpstr>Pregunta21</vt:lpstr>
      <vt:lpstr>Pregunta22</vt:lpstr>
      <vt:lpstr>Pregunta23</vt:lpstr>
      <vt:lpstr>Pregunta24</vt:lpstr>
      <vt:lpstr>Pregunta25</vt:lpstr>
      <vt:lpstr>Pregunta26</vt:lpstr>
      <vt:lpstr>Pregunta27</vt:lpstr>
      <vt:lpstr>Pregunta28</vt:lpstr>
      <vt:lpstr>Pregunta29</vt:lpstr>
      <vt:lpstr>Pregunta3</vt:lpstr>
      <vt:lpstr>Pregunta30</vt:lpstr>
      <vt:lpstr>Pregunta31</vt:lpstr>
      <vt:lpstr>Pregunta32</vt:lpstr>
      <vt:lpstr>Pregunta33</vt:lpstr>
      <vt:lpstr>Pregunta34</vt:lpstr>
      <vt:lpstr>Pregunta35</vt:lpstr>
      <vt:lpstr>Pregunta36</vt:lpstr>
      <vt:lpstr>Pregunta37</vt:lpstr>
      <vt:lpstr>Pregunta38</vt:lpstr>
      <vt:lpstr>Pregunta39</vt:lpstr>
      <vt:lpstr>Pregunta4</vt:lpstr>
      <vt:lpstr>Pregunta40</vt:lpstr>
      <vt:lpstr>Pregunta41</vt:lpstr>
      <vt:lpstr>Pregunta42</vt:lpstr>
      <vt:lpstr>Pregunta43</vt:lpstr>
      <vt:lpstr>Pregunta44</vt:lpstr>
      <vt:lpstr>Pregunta45</vt:lpstr>
      <vt:lpstr>Pregunta46</vt:lpstr>
      <vt:lpstr>Pregunta47</vt:lpstr>
      <vt:lpstr>Pregunta48</vt:lpstr>
      <vt:lpstr>Pregunta49</vt:lpstr>
      <vt:lpstr>Pregunta5</vt:lpstr>
      <vt:lpstr>Pregunta50</vt:lpstr>
      <vt:lpstr>Pregunta51</vt:lpstr>
      <vt:lpstr>Pregunta52</vt:lpstr>
      <vt:lpstr>Pregunta53</vt:lpstr>
      <vt:lpstr>Pregunta54</vt:lpstr>
      <vt:lpstr>Pregunta6</vt:lpstr>
      <vt:lpstr>Pregunta7</vt:lpstr>
      <vt:lpstr>Pregunta8</vt:lpstr>
      <vt:lpstr>Pregunta9</vt:lpstr>
    </vt:vector>
  </TitlesOfParts>
  <Manager>Erika Rangel</Manager>
  <Company>Archivo General de la Nación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Rangel</dc:creator>
  <cp:keywords>Archivo General de la Nación</cp:keywords>
  <dc:description>Archivo General de la Nación</dc:description>
  <cp:lastModifiedBy>YINETH GONZALEZ ARMERO</cp:lastModifiedBy>
  <cp:revision/>
  <dcterms:created xsi:type="dcterms:W3CDTF">2020-09-21T21:12:58Z</dcterms:created>
  <dcterms:modified xsi:type="dcterms:W3CDTF">2026-09-30T13:14:51Z</dcterms:modified>
  <cp:category>Archivo General de la Nación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0x0101008662EE9D49EFA44EAE8081C61FD3D821</vt:lpwstr>
  </property>
  <property fmtid="{D5CDD505-2E9C-101B-9397-08002B2CF9AE}" pid="3" name="MediaServiceImageTags">
    <vt:lpwstr/>
  </property>
  <property fmtid="{D5CDD505-2E9C-101B-9397-08002B2CF9AE}" pid="4" name="_dlc_DocIdItemGuid">
    <vt:lpwstr>39fd9f19-8533-4c4a-acb2-ee306a53bfe2</vt:lpwstr>
  </property>
</Properties>
</file>